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5516"/>
  <workbookPr codeName="ThisWorkbook" autoCompressPictures="0"/>
  <bookViews>
    <workbookView xWindow="240" yWindow="240" windowWidth="24700" windowHeight="15360"/>
  </bookViews>
  <sheets>
    <sheet name="energy manager locale " sheetId="12" r:id="rId1"/>
  </sheets>
  <definedNames>
    <definedName name="_xlnm.Print_Area" localSheetId="0">'energy manager locale '!$C$7:$K$60</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G57" i="12" l="1"/>
  <c r="G54" i="12"/>
  <c r="G52" i="12"/>
  <c r="G50" i="12"/>
  <c r="G48" i="12"/>
  <c r="G46" i="12"/>
  <c r="F54" i="12"/>
  <c r="F52" i="12"/>
  <c r="F50" i="12"/>
  <c r="F48" i="12"/>
  <c r="F46" i="12"/>
  <c r="G44" i="12"/>
  <c r="F44" i="12"/>
  <c r="Z131" i="12"/>
  <c r="Z130" i="12"/>
  <c r="AA129" i="12"/>
  <c r="Z129" i="12"/>
  <c r="Z127" i="12"/>
  <c r="G31" i="12"/>
  <c r="G32" i="12"/>
  <c r="G33" i="12"/>
  <c r="G34" i="12"/>
  <c r="G35" i="12"/>
  <c r="G36" i="12"/>
  <c r="G37" i="12"/>
  <c r="G38" i="12"/>
  <c r="G39" i="12"/>
  <c r="G40" i="12"/>
  <c r="G41" i="12"/>
  <c r="G42" i="12"/>
  <c r="G43" i="12"/>
  <c r="F25" i="12"/>
  <c r="X12" i="12"/>
  <c r="X13" i="12"/>
  <c r="X14" i="12"/>
  <c r="X16" i="12"/>
  <c r="X17" i="12"/>
  <c r="X18" i="12"/>
  <c r="X19" i="12"/>
  <c r="X20" i="12"/>
  <c r="X21" i="12"/>
  <c r="Z170" i="12"/>
  <c r="Y174" i="12"/>
  <c r="Y164" i="12"/>
  <c r="Y163" i="12"/>
  <c r="Y162" i="12"/>
  <c r="Y161" i="12"/>
  <c r="Y160" i="12"/>
  <c r="Y158" i="12"/>
  <c r="F57" i="12"/>
  <c r="D25" i="12"/>
</calcChain>
</file>

<file path=xl/comments1.xml><?xml version="1.0" encoding="utf-8"?>
<comments xmlns="http://schemas.openxmlformats.org/spreadsheetml/2006/main">
  <authors>
    <author>Alessia Di Gaudio</author>
  </authors>
  <commentList>
    <comment ref="C18" authorId="0">
      <text>
        <r>
          <rPr>
            <sz val="12"/>
            <color indexed="81"/>
            <rFont val="Calibri"/>
          </rPr>
          <t>Indicare solo i centri più importanti o accorpare con indicazioni sintetiche (per esempio: 12 scuole nel comune di … ; 40.000m3 di uffici nel comune di …)</t>
        </r>
        <r>
          <rPr>
            <sz val="9"/>
            <color indexed="81"/>
            <rFont val="Calibri"/>
            <family val="2"/>
          </rPr>
          <t xml:space="preserve">
</t>
        </r>
      </text>
    </comment>
    <comment ref="C23" authorId="0">
      <text>
        <r>
          <rPr>
            <sz val="12"/>
            <color indexed="81"/>
            <rFont val="Calibri"/>
          </rPr>
          <t xml:space="preserve">Si ricorda di includere tutti i consumi ivi compresi quelli afferenti ad eventuali centri secondari.
</t>
        </r>
      </text>
    </comment>
    <comment ref="D25" authorId="0">
      <text>
        <r>
          <rPr>
            <sz val="12"/>
            <color indexed="81"/>
            <rFont val="Calibri"/>
          </rPr>
          <t>Secondo l'articolo 19 della L. 9 gennaio 1991 n. 10 la nomina va inviata entro il 30 aprile e fa riferimento ai consumi dell'anno precedente. Quindi il campo è precompilato sulla base di questa indicazione.</t>
        </r>
      </text>
    </comment>
    <comment ref="C29" authorId="0">
      <text>
        <r>
          <rPr>
            <sz val="12"/>
            <color indexed="81"/>
            <rFont val="Calibri"/>
          </rPr>
          <t xml:space="preserve">In conformità alle indicazioni fin ora seguite i consumi globali sono espresse in fonti primarie. La tabella contiene invece i consumi espressi delle energie entranti nell'impresa secondo le modalità tipiche delle imprese consumatrici, la conversione in fonti primarie verrà effettuata da FIRE con coefficienti che potranno variare nel tempo. Qualora esistano impianti di cogenerazione, dovranno essere indicate le quantità di combustili (fossili o convenzionali) entranti. 
Per l'elettricità autoprodotta e autoconsumata da idraulica eolica o fotovoltaico esiste l'apposita casella. Si chiede anche di indicare l'elettricità autoprodotta e autoconsumata da fonti convenzionali o biomasse, dato che non verrà sommato agli altri.
</t>
        </r>
      </text>
    </comment>
  </commentList>
</comments>
</file>

<file path=xl/sharedStrings.xml><?xml version="1.0" encoding="utf-8"?>
<sst xmlns="http://schemas.openxmlformats.org/spreadsheetml/2006/main" count="379" uniqueCount="322">
  <si>
    <t>Licenza elementare</t>
  </si>
  <si>
    <t>Licenza media</t>
  </si>
  <si>
    <t>Diploma tecnico</t>
  </si>
  <si>
    <t>Diploma liceo</t>
  </si>
  <si>
    <t>Laurea tecnica</t>
  </si>
  <si>
    <t>Laurea umanistica</t>
  </si>
  <si>
    <t>Cognome</t>
  </si>
  <si>
    <t>Nome</t>
  </si>
  <si>
    <t>Quadro</t>
  </si>
  <si>
    <t>Dirigente</t>
  </si>
  <si>
    <t>Amministratore</t>
  </si>
  <si>
    <t>Riferiti all'anno</t>
  </si>
  <si>
    <t>Impiegato</t>
  </si>
  <si>
    <t xml:space="preserve">Cap. </t>
  </si>
  <si>
    <t>Città</t>
  </si>
  <si>
    <t xml:space="preserve">Prov. </t>
  </si>
  <si>
    <t>Indirizzo (solo se diverso da quello del Soggetto che nomina)</t>
  </si>
  <si>
    <t>Agrigento - AG</t>
  </si>
  <si>
    <t>Alessandria - AL</t>
  </si>
  <si>
    <t>Ancona - AN</t>
  </si>
  <si>
    <t>Aosta - AO</t>
  </si>
  <si>
    <t>Ascoli Piceno - AP</t>
  </si>
  <si>
    <t>L'Aquila - AQ</t>
  </si>
  <si>
    <t>Arezzo - AR</t>
  </si>
  <si>
    <t>Asti - AT</t>
  </si>
  <si>
    <t>Avellino - AV</t>
  </si>
  <si>
    <t>Biella - BI</t>
  </si>
  <si>
    <t>Belluno - BL</t>
  </si>
  <si>
    <t>Benevento - BN</t>
  </si>
  <si>
    <t>Bologna - BO</t>
  </si>
  <si>
    <t>Brindisi - BR</t>
  </si>
  <si>
    <t>Brescia - BS</t>
  </si>
  <si>
    <t>Barletta-Andria-Trani - BT</t>
  </si>
  <si>
    <t>Bolzano - BZ</t>
  </si>
  <si>
    <t>Cagliari - CA</t>
  </si>
  <si>
    <t>Campobasso - CB</t>
  </si>
  <si>
    <t>Caserta - CE</t>
  </si>
  <si>
    <t>Chieti - CH</t>
  </si>
  <si>
    <t>Carbonia-Iglesias - CI</t>
  </si>
  <si>
    <t>Caltanissetta - CL</t>
  </si>
  <si>
    <t>Cuneo - CN</t>
  </si>
  <si>
    <t>Como - CO</t>
  </si>
  <si>
    <t>Cremona - CR</t>
  </si>
  <si>
    <t>Cosenza - CS</t>
  </si>
  <si>
    <t>Catania - CT</t>
  </si>
  <si>
    <t>Catanzaro - CZ</t>
  </si>
  <si>
    <t>Enna - EN</t>
  </si>
  <si>
    <t>Forlì-Cesena - FC</t>
  </si>
  <si>
    <t>Ferrara - FE</t>
  </si>
  <si>
    <t>Foggia - FG</t>
  </si>
  <si>
    <t>Firenze - FI</t>
  </si>
  <si>
    <t>Fermo - FM</t>
  </si>
  <si>
    <t>Frosinone - FR</t>
  </si>
  <si>
    <t>Genova - GE</t>
  </si>
  <si>
    <t>Gorizia - GO</t>
  </si>
  <si>
    <t>Grosseto - GR</t>
  </si>
  <si>
    <t>Imperia - IM</t>
  </si>
  <si>
    <t>Isernia - IS</t>
  </si>
  <si>
    <t>Crotone - KR</t>
  </si>
  <si>
    <t>Lecco - LC</t>
  </si>
  <si>
    <t>Lecce - LE</t>
  </si>
  <si>
    <t>Livorno - LI</t>
  </si>
  <si>
    <t>Lodi - LO</t>
  </si>
  <si>
    <t>Latina - LT</t>
  </si>
  <si>
    <t>Lucca - LU</t>
  </si>
  <si>
    <t>Monza e della Brianza - MB</t>
  </si>
  <si>
    <t>Macerata - MC</t>
  </si>
  <si>
    <t>Modena - MO</t>
  </si>
  <si>
    <t>Massa-Carrara - MS</t>
  </si>
  <si>
    <t>Matera - MT</t>
  </si>
  <si>
    <t>Napoli - NA</t>
  </si>
  <si>
    <t>Novara - NO</t>
  </si>
  <si>
    <t>Nuoro - NU</t>
  </si>
  <si>
    <t>Ogliastra - OG</t>
  </si>
  <si>
    <t>Oristano - OR</t>
  </si>
  <si>
    <t>Olbia-Tempio - OT</t>
  </si>
  <si>
    <t>Palermo - PA</t>
  </si>
  <si>
    <t>Piacenza - PC</t>
  </si>
  <si>
    <t>Padova - PD</t>
  </si>
  <si>
    <t>Pescara - PE</t>
  </si>
  <si>
    <t>Perugia - PG</t>
  </si>
  <si>
    <t>Pisa - PI</t>
  </si>
  <si>
    <t>Pordenone - PN</t>
  </si>
  <si>
    <t>Prato - PO</t>
  </si>
  <si>
    <t>Parma - PR</t>
  </si>
  <si>
    <t>Pistoia - PT</t>
  </si>
  <si>
    <t>Pesaro e Urbino - PU</t>
  </si>
  <si>
    <t>Pavia - PV</t>
  </si>
  <si>
    <t>Potenza - PZ</t>
  </si>
  <si>
    <t>Ravenna - RA</t>
  </si>
  <si>
    <t>Reggio Calabria - RC</t>
  </si>
  <si>
    <t>Reggio Emilia - RE</t>
  </si>
  <si>
    <t>Ragusa - RG</t>
  </si>
  <si>
    <t>Rieti - RI</t>
  </si>
  <si>
    <t>Roma - RM</t>
  </si>
  <si>
    <t>Rimini - RN</t>
  </si>
  <si>
    <t>Rovigo - RO</t>
  </si>
  <si>
    <t>Salerno - SA</t>
  </si>
  <si>
    <t>Siena - SI</t>
  </si>
  <si>
    <t>Sondrio - SO</t>
  </si>
  <si>
    <t>La Spezia - SP</t>
  </si>
  <si>
    <t>Siracusa - SR</t>
  </si>
  <si>
    <t>Sassari - SS</t>
  </si>
  <si>
    <t>Savona - SV</t>
  </si>
  <si>
    <t>Taranto - TA</t>
  </si>
  <si>
    <t>Teramo - TE</t>
  </si>
  <si>
    <t>Trento - TN</t>
  </si>
  <si>
    <t>Torino - TO</t>
  </si>
  <si>
    <t>Trapani - TP</t>
  </si>
  <si>
    <t>Terni - TR</t>
  </si>
  <si>
    <t>Trieste - TS</t>
  </si>
  <si>
    <t>Treviso - TV</t>
  </si>
  <si>
    <t>Udine - UD</t>
  </si>
  <si>
    <t>Varese - VA</t>
  </si>
  <si>
    <t>Verbano-Cusio-Ossola - VB</t>
  </si>
  <si>
    <t>Vercelli - VC</t>
  </si>
  <si>
    <t>Venezia - VE</t>
  </si>
  <si>
    <t>Vicenza - VI</t>
  </si>
  <si>
    <t>Verona - VR</t>
  </si>
  <si>
    <t>Medio Campidano - VS</t>
  </si>
  <si>
    <t>Viterbo - VT</t>
  </si>
  <si>
    <t>Vibo Valentia - VV</t>
  </si>
  <si>
    <t>AG - Agrigento</t>
  </si>
  <si>
    <t>AL - Alessandria</t>
  </si>
  <si>
    <t>AN - Ancona</t>
  </si>
  <si>
    <t>AO - Aosta</t>
  </si>
  <si>
    <t>AP - Ascoli Piceno</t>
  </si>
  <si>
    <t>AQ - L'Aquila</t>
  </si>
  <si>
    <t>AR - Arezzo</t>
  </si>
  <si>
    <t>AT - Asti</t>
  </si>
  <si>
    <t>AV - Avellino</t>
  </si>
  <si>
    <t>BI - Biella</t>
  </si>
  <si>
    <t>BL - Belluno</t>
  </si>
  <si>
    <t>BN - Benevento</t>
  </si>
  <si>
    <t>BO - Bologna</t>
  </si>
  <si>
    <t>BR - Brindisi</t>
  </si>
  <si>
    <t>BS - Brescia</t>
  </si>
  <si>
    <t>BT - Barletta-Andria-Trani</t>
  </si>
  <si>
    <t>BZ - Bolzano</t>
  </si>
  <si>
    <t>CA - Cagliari</t>
  </si>
  <si>
    <t>CB - Campobasso</t>
  </si>
  <si>
    <t>CE - Caserta</t>
  </si>
  <si>
    <t>CH - Chieti</t>
  </si>
  <si>
    <t>CI - Carbonia-Iglesias</t>
  </si>
  <si>
    <t>CL - Caltanissetta</t>
  </si>
  <si>
    <t>CN - Cuneo</t>
  </si>
  <si>
    <t>CO - Como</t>
  </si>
  <si>
    <t>CR - Cremona</t>
  </si>
  <si>
    <t>CS - Cosenza</t>
  </si>
  <si>
    <t>CT - Catania</t>
  </si>
  <si>
    <t>CZ - Catanzaro</t>
  </si>
  <si>
    <t>EN - Enna</t>
  </si>
  <si>
    <t>FC - Forlì-Cesena</t>
  </si>
  <si>
    <t>FE - Ferrara</t>
  </si>
  <si>
    <t>FG - Foggia</t>
  </si>
  <si>
    <t>FI - Firenze</t>
  </si>
  <si>
    <t>FM - Fermo</t>
  </si>
  <si>
    <t>FR - Frosinone</t>
  </si>
  <si>
    <t>GE - Genova</t>
  </si>
  <si>
    <t>GO - Gorizia</t>
  </si>
  <si>
    <t>GR - Grosseto</t>
  </si>
  <si>
    <t>IM - Imperia</t>
  </si>
  <si>
    <t>IS - Isernia</t>
  </si>
  <si>
    <t>KR - Crotone</t>
  </si>
  <si>
    <t>LC - Lecco</t>
  </si>
  <si>
    <t>LE - Lecce</t>
  </si>
  <si>
    <t>LI - Livorno</t>
  </si>
  <si>
    <t>LO - Lodi</t>
  </si>
  <si>
    <t>LT - Latina</t>
  </si>
  <si>
    <t>LU - Lucca</t>
  </si>
  <si>
    <t>MB - Monza e della Brianza</t>
  </si>
  <si>
    <t>MC - Macerata</t>
  </si>
  <si>
    <t>MO - Modena</t>
  </si>
  <si>
    <t>MS - Massa-Carrara</t>
  </si>
  <si>
    <t>MT - Matera</t>
  </si>
  <si>
    <t>NA - Napoli</t>
  </si>
  <si>
    <t>NO - Novara</t>
  </si>
  <si>
    <t>NU - Nuoro</t>
  </si>
  <si>
    <t>OG - Ogliastra</t>
  </si>
  <si>
    <t>OR - Oristano</t>
  </si>
  <si>
    <t>OT - Olbia-Tempio</t>
  </si>
  <si>
    <t>PA - Palermo</t>
  </si>
  <si>
    <t>PC - Piacenza</t>
  </si>
  <si>
    <t>PD - Padova</t>
  </si>
  <si>
    <t>PE - Pescara</t>
  </si>
  <si>
    <t>PG - Perugia</t>
  </si>
  <si>
    <t>PI - Pisa</t>
  </si>
  <si>
    <t>PN - Pordenone</t>
  </si>
  <si>
    <t>PO - Prato</t>
  </si>
  <si>
    <t>PR - Parma</t>
  </si>
  <si>
    <t>PT - Pistoia</t>
  </si>
  <si>
    <t>PU - Pesaro e Urbino</t>
  </si>
  <si>
    <t>PV - Pavia</t>
  </si>
  <si>
    <t>PZ - Potenza</t>
  </si>
  <si>
    <t>RA - Ravenna</t>
  </si>
  <si>
    <t>RC - Reggio Calabria</t>
  </si>
  <si>
    <t>RE - Reggio Emilia</t>
  </si>
  <si>
    <t>RG - Ragusa</t>
  </si>
  <si>
    <t>RI - Rieti</t>
  </si>
  <si>
    <t>RM - Roma</t>
  </si>
  <si>
    <t>RN - Rimini</t>
  </si>
  <si>
    <t>RO - Rovigo</t>
  </si>
  <si>
    <t>SA - Salerno</t>
  </si>
  <si>
    <t>SI - Siena</t>
  </si>
  <si>
    <t>SO - Sondrio</t>
  </si>
  <si>
    <t>SP - La Spezia</t>
  </si>
  <si>
    <t>SR - Siracusa</t>
  </si>
  <si>
    <t>SS - Sassari</t>
  </si>
  <si>
    <t>SV - Savona</t>
  </si>
  <si>
    <t>TA - Taranto</t>
  </si>
  <si>
    <t>TE - Teramo</t>
  </si>
  <si>
    <t>TN - Trento</t>
  </si>
  <si>
    <t>TO - Torino</t>
  </si>
  <si>
    <t>TP - Trapani</t>
  </si>
  <si>
    <t>TR - Terni</t>
  </si>
  <si>
    <t>TS - Trieste</t>
  </si>
  <si>
    <t>TV - Treviso</t>
  </si>
  <si>
    <t>UD - Udine</t>
  </si>
  <si>
    <t>VA - Varese</t>
  </si>
  <si>
    <t>VB - Verbano-Cusio-Ossola</t>
  </si>
  <si>
    <t>VC - Vercelli</t>
  </si>
  <si>
    <t>VE - Venezia</t>
  </si>
  <si>
    <t>VI - Vicenza</t>
  </si>
  <si>
    <t>VR - Verona</t>
  </si>
  <si>
    <t>VS - Medio Campidano</t>
  </si>
  <si>
    <t>VT - Viterbo</t>
  </si>
  <si>
    <t>VV - Vibo Valentia</t>
  </si>
  <si>
    <t>Gasolio</t>
  </si>
  <si>
    <t>tep</t>
  </si>
  <si>
    <t>Olio combustibile</t>
  </si>
  <si>
    <t>Gas di petrolio liquefatti (GPL)</t>
  </si>
  <si>
    <t>Benzine</t>
  </si>
  <si>
    <t>Gas naturale</t>
  </si>
  <si>
    <t xml:space="preserve">si </t>
  </si>
  <si>
    <t>no</t>
  </si>
  <si>
    <t>si</t>
  </si>
  <si>
    <t>da stima</t>
  </si>
  <si>
    <t>da contabilizzazione</t>
  </si>
  <si>
    <r>
      <rPr>
        <sz val="10"/>
        <color indexed="8"/>
        <rFont val="Calibri"/>
        <family val="2"/>
      </rPr>
      <t xml:space="preserve">il dato è ricavato: </t>
    </r>
    <r>
      <rPr>
        <sz val="11"/>
        <color theme="1"/>
        <rFont val="Calibri"/>
        <family val="2"/>
        <scheme val="minor"/>
      </rPr>
      <t xml:space="preserve">              </t>
    </r>
  </si>
  <si>
    <t xml:space="preserve">ISTRUZIONI: </t>
  </si>
  <si>
    <t>Esterno-Consulente aziendale</t>
  </si>
  <si>
    <t>Esterno-professionista incaricato</t>
  </si>
  <si>
    <t>Esterno-funzionario di consulenza energetica</t>
  </si>
  <si>
    <t>Posizione aziendale</t>
  </si>
  <si>
    <t>Si consente la pubblicazione</t>
  </si>
  <si>
    <t>Non si consente la pubblicazione</t>
  </si>
  <si>
    <t>Milano - MI</t>
  </si>
  <si>
    <t>MI - Milano</t>
  </si>
  <si>
    <t>Messina - ME</t>
  </si>
  <si>
    <t>ME - Messina</t>
  </si>
  <si>
    <t>amministratore</t>
  </si>
  <si>
    <t>direttore di stabilimento</t>
  </si>
  <si>
    <t>direttore responsabile</t>
  </si>
  <si>
    <t>sindaco o presidente</t>
  </si>
  <si>
    <t>direttore generale</t>
  </si>
  <si>
    <t>responsabile di servizio</t>
  </si>
  <si>
    <t>Legna macinata fresca (cippato)</t>
  </si>
  <si>
    <t>Pellet</t>
  </si>
  <si>
    <t>Elettricità approvvigionata dalla rete elettrica</t>
  </si>
  <si>
    <t>Numero telefonico</t>
  </si>
  <si>
    <t>E-mail</t>
  </si>
  <si>
    <t>Numero cellulare (*)</t>
  </si>
  <si>
    <t>t</t>
  </si>
  <si>
    <t xml:space="preserve">MWh  </t>
  </si>
  <si>
    <t xml:space="preserve">MWh </t>
  </si>
  <si>
    <t>GJ/tonnellata</t>
  </si>
  <si>
    <t>kcal/kg</t>
  </si>
  <si>
    <t>MWht</t>
  </si>
  <si>
    <t>GJ</t>
  </si>
  <si>
    <t>m3</t>
  </si>
  <si>
    <t>litri</t>
  </si>
  <si>
    <r>
      <t>m</t>
    </r>
    <r>
      <rPr>
        <vertAlign val="superscript"/>
        <sz val="11"/>
        <color indexed="8"/>
        <rFont val="Calibri"/>
        <family val="2"/>
      </rPr>
      <t>3</t>
    </r>
  </si>
  <si>
    <t>Fattori di conversione</t>
  </si>
  <si>
    <t xml:space="preserve">Titolo di studio </t>
  </si>
  <si>
    <r>
      <t>Possiede una certificazione EGE? (</t>
    </r>
    <r>
      <rPr>
        <sz val="9"/>
        <color indexed="8"/>
        <rFont val="Times New Roman"/>
      </rPr>
      <t>Esperto Gestione Energia</t>
    </r>
    <r>
      <rPr>
        <sz val="11"/>
        <color indexed="8"/>
        <rFont val="Times New Roman"/>
        <family val="1"/>
      </rPr>
      <t>)</t>
    </r>
  </si>
  <si>
    <r>
      <t>Nm</t>
    </r>
    <r>
      <rPr>
        <vertAlign val="superscript"/>
        <sz val="11"/>
        <color indexed="8"/>
        <rFont val="Times New Roman"/>
      </rPr>
      <t xml:space="preserve">3 </t>
    </r>
  </si>
  <si>
    <t>Timbro e firma del legale rappresentante o delegato</t>
  </si>
  <si>
    <t>Totale</t>
  </si>
  <si>
    <t>Oli vegetali</t>
  </si>
  <si>
    <t>Olio vegetale</t>
  </si>
  <si>
    <t>Biogas</t>
  </si>
  <si>
    <t>Elettricità prodotta in loco e autoconsumata da idraulico, eolico e fotovoltaico*</t>
  </si>
  <si>
    <t>Spazio per eventuali calcoli</t>
  </si>
  <si>
    <t>Fonte di energia</t>
  </si>
  <si>
    <t>tep/t</t>
  </si>
  <si>
    <t>carbone</t>
  </si>
  <si>
    <t>carbon fossile</t>
  </si>
  <si>
    <t>mattonelle di lignite</t>
  </si>
  <si>
    <t>lignite nera</t>
  </si>
  <si>
    <t>lignite</t>
  </si>
  <si>
    <t>scisti bituminosi</t>
  </si>
  <si>
    <t>torba</t>
  </si>
  <si>
    <t>mattonelle di torba</t>
  </si>
  <si>
    <t>olio pesante residuo</t>
  </si>
  <si>
    <t>olio combustibile</t>
  </si>
  <si>
    <t>carburante (benzina)</t>
  </si>
  <si>
    <t>paraffina</t>
  </si>
  <si>
    <t>GPL</t>
  </si>
  <si>
    <t>gas naturale (1)</t>
  </si>
  <si>
    <t>GNL</t>
  </si>
  <si>
    <t>legname (umiditˆ 25%) (2)</t>
  </si>
  <si>
    <t>pellet/mattoni di legno</t>
  </si>
  <si>
    <t>rifiuti</t>
  </si>
  <si>
    <t>(1) 93% di metano.</t>
  </si>
  <si>
    <t>(2) Verificare se si vogliono applicare altri valori in funzione del tipo di legname maggiormente utilizzato.</t>
  </si>
  <si>
    <t>x</t>
  </si>
  <si>
    <t>Gas Naturale Liquefatto (GNL)</t>
  </si>
  <si>
    <t>Centro (i) di consumo energetico di competenza del responsabile sopra indicato:</t>
  </si>
  <si>
    <t xml:space="preserve">*Campo facoltativo </t>
  </si>
  <si>
    <t xml:space="preserve">RESPONSABILE LOCALE PER LA CONSERVAZIONE E L’USO RAZIONALE DELL’ENERGIA </t>
  </si>
  <si>
    <t>Creare una copia di questo foglio per ogni responsabile locale da nominare. Compilare ciascuno di essi, stamparlo, farlo firmare al Legale rappresentante e allegarlo alla nomina dell'energy manager principale.
Questo modulo è facoltativo e va inviato solo nel caso di nomina di responsabili locali.</t>
  </si>
  <si>
    <t>CONSUMI DI FONTE PRIMARIA RIFERITI AL SOLO CENTRO DI CONSUMO DI COMPETENZA DEL RESPONSABILE LOCALE</t>
  </si>
  <si>
    <t>CONSUMI SPECIFICI ANNUI DI FONTI PRIMARIE DEL SOGGETTO CHE EFFETTUA LA COMUNICAZIONE</t>
  </si>
  <si>
    <t>Altri combustibili (specificare)</t>
  </si>
  <si>
    <r>
      <t>Si fa presente che i coefficienti di conversione in fonti primarie sono quelli desunti dalla circolare MiSE 18 dicembre 2014. Per le grandezze per le quali viene offerta la possibilità di inserire i dati in m</t>
    </r>
    <r>
      <rPr>
        <b/>
        <vertAlign val="superscript"/>
        <sz val="16"/>
        <color rgb="FFFF0000"/>
        <rFont val="Times New Roman"/>
      </rPr>
      <t>3</t>
    </r>
    <r>
      <rPr>
        <b/>
        <sz val="16"/>
        <color rgb="FFFF0000"/>
        <rFont val="Times New Roman"/>
      </rPr>
      <t xml:space="preserve"> o litri sono stati impiegati dei fattori di conversione desunti da Eurostat. Non essendo disponibili valori univoci, ma range, può verificarsi il caso che tali valori non siano identici a quelli impiegati dalla vostra organizzazione per altri scopi (monitoraggio, statistiche, bilanci sociali e ambientali, etc.). Questa differenza di qualche punto percentuale non costituisce usualmente un problema per le finalità della nomina. Come riportato nella Circolare citata, è comunque possibile inserire i valori corretti nel caso si abbiano a disposizione. In questo caso avvalersi delle caselle "Altri combustibili" del presente modulo.
Attenzione: una volta compilato in tutte le sue parti il presente modulo deve essere stampato, firmato dal legale rappresentante, scansionato e inviato via pec all'indirizzo fireamministrazione@pec.it
Moduli non completati in ogni parte non potranno essere accettati e ritenuti validi ai sensi della nomina.</t>
    </r>
  </si>
  <si>
    <t xml:space="preserve">Il soggetto che provvede alla nomina informa inoltre il Ministero dello Sviluppo Economico di aver nominato per alcuni suoi Centri di consumo aventi particolare rilevanza energetica responsabili locali per la conservazione e l'uso razionale dell'energia come di seguito specificato: </t>
  </si>
  <si>
    <t>Mantova - MN</t>
  </si>
  <si>
    <t>MN - Mantova</t>
  </si>
  <si>
    <t>GJ/m3</t>
  </si>
  <si>
    <t>Calore consumato da fluido termovettore acquistato**</t>
  </si>
  <si>
    <t>* In questa casella va inserita la quantità di energia elettrica prodotta in loco da fonti rinnovabili non termiche (idraulico, eolico e fotovoltaico), indipendentemente dal fatto che sia autoconsumata o immessa in rete.
** In questa casella vanno inserite la quantità di energia termica approvvigionata tramite fluidi termovettori (e.g. vapore o acqua calda da teleriscaldamento) e quella prodotta da fonti rinnovabili (e.g. solare termico, calore a bassa entalpia non utilizzate per pompe di calore, etc).</t>
  </si>
  <si>
    <t>Versione 1.2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</si>
</sst>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0"/>
  </numFmts>
  <fonts count="31" x14ac:knownFonts="1">
    <font>
      <sz val="11"/>
      <color theme="1"/>
      <name val="Calibri"/>
      <family val="2"/>
      <scheme val="minor"/>
    </font>
    <font>
      <sz val="10"/>
      <color indexed="8"/>
      <name val="Calibri"/>
      <family val="2"/>
    </font>
    <font>
      <sz val="8"/>
      <name val="Calibri"/>
      <family val="2"/>
    </font>
    <font>
      <sz val="9"/>
      <color indexed="81"/>
      <name val="Calibri"/>
      <family val="2"/>
    </font>
    <font>
      <sz val="12"/>
      <color indexed="81"/>
      <name val="Calibri"/>
    </font>
    <font>
      <vertAlign val="superscript"/>
      <sz val="11"/>
      <color indexed="8"/>
      <name val="Calibri"/>
      <family val="2"/>
    </font>
    <font>
      <sz val="11"/>
      <color indexed="8"/>
      <name val="Times New Roman"/>
      <family val="1"/>
    </font>
    <font>
      <sz val="9"/>
      <color indexed="8"/>
      <name val="Times New Roman"/>
    </font>
    <font>
      <vertAlign val="superscript"/>
      <sz val="11"/>
      <color indexed="8"/>
      <name val="Times New Roman"/>
    </font>
    <font>
      <u/>
      <sz val="11"/>
      <color theme="10"/>
      <name val="Calibri"/>
      <family val="2"/>
      <scheme val="minor"/>
    </font>
    <font>
      <b/>
      <sz val="11"/>
      <color theme="1"/>
      <name val="Calibri"/>
      <family val="2"/>
      <scheme val="minor"/>
    </font>
    <font>
      <sz val="10"/>
      <color theme="1"/>
      <name val="Times New Roman"/>
      <family val="1"/>
    </font>
    <font>
      <sz val="11"/>
      <color theme="1"/>
      <name val="Times New Roman"/>
      <family val="1"/>
    </font>
    <font>
      <sz val="14"/>
      <color theme="1"/>
      <name val="Calibri"/>
      <family val="2"/>
      <scheme val="minor"/>
    </font>
    <font>
      <b/>
      <sz val="14"/>
      <color rgb="FFFF0000"/>
      <name val="Calibri"/>
      <scheme val="minor"/>
    </font>
    <font>
      <b/>
      <sz val="11"/>
      <color theme="1"/>
      <name val="Times New Roman"/>
      <family val="1"/>
    </font>
    <font>
      <b/>
      <sz val="12"/>
      <color theme="1"/>
      <name val="Times New Roman"/>
    </font>
    <font>
      <sz val="12"/>
      <color theme="1"/>
      <name val="Times New Roman"/>
    </font>
    <font>
      <b/>
      <sz val="12"/>
      <color rgb="FFFF0000"/>
      <name val="Times New Roman"/>
    </font>
    <font>
      <b/>
      <sz val="14"/>
      <color theme="1"/>
      <name val="Times New Roman"/>
    </font>
    <font>
      <b/>
      <sz val="14"/>
      <color theme="1"/>
      <name val="Calibri"/>
      <scheme val="minor"/>
    </font>
    <font>
      <sz val="14"/>
      <color theme="1"/>
      <name val="Times New Roman"/>
    </font>
    <font>
      <sz val="10"/>
      <color theme="1"/>
      <name val="Calibri"/>
      <family val="2"/>
      <scheme val="minor"/>
    </font>
    <font>
      <b/>
      <sz val="16"/>
      <color rgb="FFFF0000"/>
      <name val="Times New Roman"/>
    </font>
    <font>
      <u/>
      <sz val="11"/>
      <color theme="11"/>
      <name val="Calibri"/>
      <family val="2"/>
      <scheme val="minor"/>
    </font>
    <font>
      <i/>
      <sz val="11"/>
      <color theme="1"/>
      <name val="Calibri"/>
      <family val="2"/>
      <scheme val="minor"/>
    </font>
    <font>
      <sz val="11"/>
      <color rgb="FF000000"/>
      <name val="Calibri"/>
      <family val="2"/>
      <scheme val="minor"/>
    </font>
    <font>
      <i/>
      <sz val="11"/>
      <color rgb="FF000000"/>
      <name val="Calibri"/>
      <family val="2"/>
      <scheme val="minor"/>
    </font>
    <font>
      <sz val="10"/>
      <color rgb="FF000000"/>
      <name val="Calibri"/>
      <family val="2"/>
      <scheme val="minor"/>
    </font>
    <font>
      <b/>
      <vertAlign val="superscript"/>
      <sz val="16"/>
      <color rgb="FFFF0000"/>
      <name val="Times New Roman"/>
    </font>
    <font>
      <sz val="14"/>
      <name val="Calibri"/>
      <scheme val="minor"/>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s>
  <borders count="39">
    <border>
      <left/>
      <right/>
      <top/>
      <bottom/>
      <diagonal/>
    </border>
    <border>
      <left/>
      <right/>
      <top/>
      <bottom style="medium">
        <color auto="1"/>
      </bottom>
      <diagonal/>
    </border>
    <border>
      <left/>
      <right style="medium">
        <color auto="1"/>
      </right>
      <top/>
      <bottom style="medium">
        <color auto="1"/>
      </bottom>
      <diagonal/>
    </border>
    <border>
      <left/>
      <right style="medium">
        <color auto="1"/>
      </right>
      <top/>
      <bottom/>
      <diagonal/>
    </border>
    <border>
      <left style="medium">
        <color auto="1"/>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style="thin">
        <color auto="1"/>
      </right>
      <top/>
      <bottom style="thin">
        <color auto="1"/>
      </bottom>
      <diagonal/>
    </border>
    <border>
      <left/>
      <right/>
      <top style="thin">
        <color auto="1"/>
      </top>
      <bottom/>
      <diagonal/>
    </border>
    <border>
      <left/>
      <right/>
      <top/>
      <bottom style="thin">
        <color auto="1"/>
      </bottom>
      <diagonal/>
    </border>
    <border>
      <left/>
      <right style="medium">
        <color auto="1"/>
      </right>
      <top style="thin">
        <color auto="1"/>
      </top>
      <bottom style="thin">
        <color auto="1"/>
      </bottom>
      <diagonal/>
    </border>
    <border>
      <left style="thin">
        <color auto="1"/>
      </left>
      <right/>
      <top style="thin">
        <color auto="1"/>
      </top>
      <bottom style="thin">
        <color auto="1"/>
      </bottom>
      <diagonal/>
    </border>
    <border>
      <left style="medium">
        <color auto="1"/>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top style="thin">
        <color auto="1"/>
      </top>
      <bottom/>
      <diagonal/>
    </border>
    <border>
      <left/>
      <right style="medium">
        <color auto="1"/>
      </right>
      <top style="thin">
        <color auto="1"/>
      </top>
      <bottom/>
      <diagonal/>
    </border>
    <border>
      <left style="thin">
        <color auto="1"/>
      </left>
      <right style="thin">
        <color auto="1"/>
      </right>
      <top style="thin">
        <color auto="1"/>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medium">
        <color auto="1"/>
      </left>
      <right/>
      <top style="thin">
        <color auto="1"/>
      </top>
      <bottom/>
      <diagonal/>
    </border>
    <border>
      <left style="medium">
        <color auto="1"/>
      </left>
      <right/>
      <top/>
      <bottom style="thin">
        <color auto="1"/>
      </bottom>
      <diagonal/>
    </border>
    <border>
      <left style="medium">
        <color auto="1"/>
      </left>
      <right style="thin">
        <color auto="1"/>
      </right>
      <top style="thin">
        <color auto="1"/>
      </top>
      <bottom/>
      <diagonal/>
    </border>
    <border>
      <left/>
      <right style="medium">
        <color auto="1"/>
      </right>
      <top/>
      <bottom style="thin">
        <color auto="1"/>
      </bottom>
      <diagonal/>
    </border>
    <border>
      <left/>
      <right/>
      <top/>
      <bottom style="medium">
        <color rgb="FF000000"/>
      </bottom>
      <diagonal/>
    </border>
    <border>
      <left style="medium">
        <color auto="1"/>
      </left>
      <right style="thin">
        <color auto="1"/>
      </right>
      <top/>
      <bottom style="thin">
        <color auto="1"/>
      </bottom>
      <diagonal/>
    </border>
  </borders>
  <cellStyleXfs count="30">
    <xf numFmtId="0" fontId="0" fillId="0" borderId="0"/>
    <xf numFmtId="0" fontId="9"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cellStyleXfs>
  <cellXfs count="154">
    <xf numFmtId="0" fontId="0" fillId="0" borderId="0" xfId="0"/>
    <xf numFmtId="0" fontId="0" fillId="0" borderId="0" xfId="0" applyBorder="1"/>
    <xf numFmtId="0" fontId="0" fillId="0" borderId="0" xfId="0" applyAlignment="1">
      <alignment vertical="center"/>
    </xf>
    <xf numFmtId="0" fontId="0" fillId="0" borderId="0" xfId="0" applyBorder="1" applyAlignment="1">
      <alignment vertical="center"/>
    </xf>
    <xf numFmtId="0" fontId="0" fillId="0" borderId="0" xfId="0" applyFont="1" applyBorder="1" applyAlignment="1">
      <alignment vertical="center"/>
    </xf>
    <xf numFmtId="0" fontId="0" fillId="0" borderId="3"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0" fillId="0" borderId="4" xfId="0" applyFont="1" applyBorder="1" applyAlignment="1">
      <alignment vertical="center"/>
    </xf>
    <xf numFmtId="0" fontId="0" fillId="0" borderId="5" xfId="0" applyFont="1" applyBorder="1" applyAlignment="1">
      <alignment vertical="center"/>
    </xf>
    <xf numFmtId="0" fontId="0" fillId="2" borderId="0" xfId="0" applyFill="1"/>
    <xf numFmtId="0" fontId="0" fillId="2" borderId="0" xfId="0" applyFill="1" applyAlignment="1">
      <alignment vertical="center"/>
    </xf>
    <xf numFmtId="0" fontId="0" fillId="3" borderId="0" xfId="0" applyFill="1"/>
    <xf numFmtId="0" fontId="11" fillId="4" borderId="0" xfId="0" applyFont="1" applyFill="1"/>
    <xf numFmtId="0" fontId="12" fillId="0" borderId="0" xfId="0" applyFont="1" applyBorder="1" applyAlignment="1" applyProtection="1">
      <alignment vertical="center"/>
    </xf>
    <xf numFmtId="0" fontId="12" fillId="0" borderId="8" xfId="0" applyFont="1" applyFill="1" applyBorder="1" applyAlignment="1" applyProtection="1">
      <alignment vertical="center"/>
    </xf>
    <xf numFmtId="0" fontId="12" fillId="0" borderId="9" xfId="0" applyFont="1" applyFill="1" applyBorder="1" applyAlignment="1" applyProtection="1">
      <alignment vertical="center"/>
    </xf>
    <xf numFmtId="0" fontId="12" fillId="0" borderId="7" xfId="0" applyFont="1" applyBorder="1" applyAlignment="1">
      <alignment horizontal="left" vertical="center"/>
    </xf>
    <xf numFmtId="0" fontId="12" fillId="0" borderId="0" xfId="0" applyFont="1" applyBorder="1" applyAlignment="1">
      <alignment vertical="center"/>
    </xf>
    <xf numFmtId="0" fontId="12" fillId="0" borderId="6" xfId="0" applyFont="1" applyBorder="1" applyAlignment="1">
      <alignment horizontal="left" vertical="center"/>
    </xf>
    <xf numFmtId="0" fontId="12" fillId="0" borderId="7" xfId="0" applyFont="1" applyFill="1" applyBorder="1" applyAlignment="1" applyProtection="1">
      <alignment vertical="center"/>
    </xf>
    <xf numFmtId="0" fontId="12" fillId="0" borderId="4" xfId="0" applyFont="1" applyFill="1" applyBorder="1" applyAlignment="1" applyProtection="1">
      <alignment vertical="center"/>
    </xf>
    <xf numFmtId="0" fontId="12" fillId="0" borderId="0" xfId="0" applyFont="1" applyBorder="1" applyAlignment="1" applyProtection="1">
      <alignment horizontal="center" vertical="center"/>
      <protection locked="0"/>
    </xf>
    <xf numFmtId="0" fontId="12" fillId="0" borderId="10" xfId="0" applyFont="1" applyBorder="1" applyAlignment="1">
      <alignment vertical="center"/>
    </xf>
    <xf numFmtId="0" fontId="12" fillId="0" borderId="0" xfId="0" applyFont="1"/>
    <xf numFmtId="0" fontId="12" fillId="0" borderId="0" xfId="0" applyFont="1" applyFill="1" applyBorder="1" applyAlignment="1" applyProtection="1">
      <alignment horizontal="center"/>
      <protection locked="0"/>
    </xf>
    <xf numFmtId="0" fontId="0" fillId="0" borderId="0" xfId="0" applyAlignment="1">
      <alignment horizontal="left"/>
    </xf>
    <xf numFmtId="0" fontId="12" fillId="0" borderId="8" xfId="0" applyFont="1" applyBorder="1" applyAlignment="1">
      <alignment horizontal="left" vertical="center"/>
    </xf>
    <xf numFmtId="0" fontId="12" fillId="0" borderId="12" xfId="0" applyFont="1" applyBorder="1" applyAlignment="1">
      <alignment vertical="center"/>
    </xf>
    <xf numFmtId="0" fontId="13" fillId="0" borderId="0" xfId="0" applyFont="1"/>
    <xf numFmtId="0" fontId="13" fillId="0" borderId="0" xfId="0" applyNumberFormat="1" applyFont="1" applyAlignment="1">
      <alignment vertical="top" wrapText="1"/>
    </xf>
    <xf numFmtId="0" fontId="0" fillId="4" borderId="0" xfId="0" applyFont="1" applyFill="1" applyAlignment="1">
      <alignment vertical="center"/>
    </xf>
    <xf numFmtId="0" fontId="0" fillId="3" borderId="0" xfId="0" applyFont="1" applyFill="1" applyAlignment="1">
      <alignment vertical="center"/>
    </xf>
    <xf numFmtId="0" fontId="0" fillId="4" borderId="0" xfId="0" applyFont="1" applyFill="1" applyAlignment="1" applyProtection="1">
      <alignment vertical="center"/>
      <protection locked="0"/>
    </xf>
    <xf numFmtId="0" fontId="0" fillId="3" borderId="0" xfId="0" applyFont="1" applyFill="1"/>
    <xf numFmtId="0" fontId="0" fillId="4" borderId="0" xfId="0" applyFont="1" applyFill="1"/>
    <xf numFmtId="0" fontId="0" fillId="4" borderId="17" xfId="0" applyFont="1" applyFill="1" applyBorder="1"/>
    <xf numFmtId="0" fontId="0" fillId="4" borderId="0" xfId="0" applyFont="1" applyFill="1" applyBorder="1"/>
    <xf numFmtId="0" fontId="10" fillId="0" borderId="0" xfId="0" applyFont="1"/>
    <xf numFmtId="0" fontId="15" fillId="0" borderId="13" xfId="0" applyFont="1" applyBorder="1" applyAlignment="1" applyProtection="1">
      <alignment horizontal="left" vertical="center"/>
    </xf>
    <xf numFmtId="0" fontId="15" fillId="0" borderId="14" xfId="0" applyFont="1" applyBorder="1" applyAlignment="1" applyProtection="1">
      <alignment horizontal="left" vertical="center"/>
    </xf>
    <xf numFmtId="0" fontId="15" fillId="0" borderId="15" xfId="0" applyFont="1" applyBorder="1" applyAlignment="1" applyProtection="1">
      <alignment horizontal="left" vertical="center"/>
    </xf>
    <xf numFmtId="0" fontId="0" fillId="4" borderId="0" xfId="0" applyFill="1"/>
    <xf numFmtId="0" fontId="12" fillId="0" borderId="7" xfId="0" applyFont="1" applyFill="1" applyBorder="1" applyAlignment="1">
      <alignment horizontal="left" vertical="center"/>
    </xf>
    <xf numFmtId="0" fontId="12" fillId="0" borderId="6" xfId="0" applyFont="1" applyBorder="1" applyAlignment="1">
      <alignment horizontal="right" vertical="center"/>
    </xf>
    <xf numFmtId="0" fontId="0" fillId="4" borderId="0" xfId="0" applyFont="1" applyFill="1"/>
    <xf numFmtId="0" fontId="0" fillId="4" borderId="0" xfId="0" applyFill="1"/>
    <xf numFmtId="0" fontId="12" fillId="5" borderId="9" xfId="0" applyFont="1" applyFill="1" applyBorder="1" applyAlignment="1" applyProtection="1">
      <alignment vertical="center"/>
    </xf>
    <xf numFmtId="0" fontId="12" fillId="4" borderId="0" xfId="0" applyFont="1" applyFill="1"/>
    <xf numFmtId="0" fontId="12" fillId="5" borderId="20" xfId="0" applyFont="1" applyFill="1" applyBorder="1" applyAlignment="1" applyProtection="1">
      <alignment vertical="center"/>
    </xf>
    <xf numFmtId="0" fontId="0" fillId="5" borderId="5" xfId="0" applyFont="1" applyFill="1" applyBorder="1" applyAlignment="1">
      <alignment vertical="center"/>
    </xf>
    <xf numFmtId="0" fontId="12" fillId="0" borderId="4" xfId="0" applyFont="1" applyBorder="1"/>
    <xf numFmtId="0" fontId="12" fillId="0" borderId="0" xfId="0" applyFont="1" applyBorder="1"/>
    <xf numFmtId="0" fontId="12" fillId="0" borderId="3" xfId="0" applyFont="1" applyBorder="1"/>
    <xf numFmtId="0" fontId="16" fillId="0" borderId="21" xfId="0" applyFont="1" applyBorder="1"/>
    <xf numFmtId="0" fontId="17" fillId="0" borderId="1" xfId="0" applyFont="1" applyBorder="1"/>
    <xf numFmtId="0" fontId="18" fillId="0" borderId="1" xfId="0" applyFont="1" applyBorder="1" applyAlignment="1">
      <alignment horizontal="right"/>
    </xf>
    <xf numFmtId="0" fontId="16" fillId="0" borderId="1" xfId="0" applyFont="1" applyBorder="1"/>
    <xf numFmtId="0" fontId="12" fillId="4" borderId="0" xfId="0" applyFont="1" applyFill="1"/>
    <xf numFmtId="0" fontId="15" fillId="0" borderId="0" xfId="0" applyFont="1"/>
    <xf numFmtId="0" fontId="0" fillId="4" borderId="0" xfId="0" applyFill="1"/>
    <xf numFmtId="0" fontId="12" fillId="6" borderId="6" xfId="0" applyFont="1" applyFill="1" applyBorder="1" applyAlignment="1" applyProtection="1">
      <alignment vertical="center"/>
      <protection locked="0"/>
    </xf>
    <xf numFmtId="0" fontId="12" fillId="0" borderId="6" xfId="0" applyFont="1" applyBorder="1" applyAlignment="1">
      <alignment vertical="center"/>
    </xf>
    <xf numFmtId="0" fontId="12" fillId="0" borderId="5" xfId="0" applyFont="1" applyBorder="1" applyAlignment="1">
      <alignment horizontal="left" vertical="center"/>
    </xf>
    <xf numFmtId="0" fontId="12" fillId="0" borderId="6" xfId="0" applyFont="1" applyFill="1" applyBorder="1" applyAlignment="1">
      <alignment vertical="center"/>
    </xf>
    <xf numFmtId="0" fontId="12" fillId="0" borderId="0" xfId="0" applyFont="1" applyBorder="1" applyAlignment="1">
      <alignment horizontal="justify" wrapText="1"/>
    </xf>
    <xf numFmtId="0" fontId="12" fillId="0" borderId="3" xfId="0" applyFont="1" applyBorder="1" applyAlignment="1">
      <alignment horizontal="justify" wrapText="1"/>
    </xf>
    <xf numFmtId="0" fontId="12" fillId="0" borderId="1" xfId="0" applyFont="1" applyBorder="1" applyAlignment="1">
      <alignment horizontal="justify" wrapText="1"/>
    </xf>
    <xf numFmtId="0" fontId="12" fillId="0" borderId="2" xfId="0" applyFont="1" applyBorder="1" applyAlignment="1">
      <alignment horizontal="justify" wrapText="1"/>
    </xf>
    <xf numFmtId="0" fontId="12" fillId="0" borderId="8" xfId="0" applyFont="1" applyFill="1" applyBorder="1" applyAlignment="1">
      <alignment horizontal="left" vertical="center"/>
    </xf>
    <xf numFmtId="0" fontId="19" fillId="6" borderId="11" xfId="0" applyFont="1" applyFill="1" applyBorder="1" applyAlignment="1" applyProtection="1">
      <alignment horizontal="center" vertical="center"/>
      <protection locked="0"/>
    </xf>
    <xf numFmtId="0" fontId="19" fillId="6" borderId="6" xfId="0" applyFont="1" applyFill="1" applyBorder="1" applyAlignment="1" applyProtection="1">
      <alignment horizontal="left" vertical="center"/>
      <protection locked="0"/>
    </xf>
    <xf numFmtId="0" fontId="19" fillId="6" borderId="6" xfId="0" applyFont="1" applyFill="1" applyBorder="1" applyAlignment="1" applyProtection="1">
      <alignment horizontal="center" vertical="center"/>
      <protection locked="0"/>
    </xf>
    <xf numFmtId="0" fontId="21" fillId="6" borderId="6" xfId="0" applyFont="1" applyFill="1" applyBorder="1" applyAlignment="1" applyProtection="1">
      <alignment horizontal="right" vertical="center"/>
      <protection locked="0"/>
    </xf>
    <xf numFmtId="3" fontId="19" fillId="0" borderId="6" xfId="0" applyNumberFormat="1" applyFont="1" applyFill="1" applyBorder="1" applyAlignment="1" applyProtection="1">
      <alignment vertical="center"/>
      <protection locked="0"/>
    </xf>
    <xf numFmtId="0" fontId="0" fillId="0" borderId="22" xfId="0" applyBorder="1" applyProtection="1">
      <protection locked="0"/>
    </xf>
    <xf numFmtId="0" fontId="0" fillId="0" borderId="23" xfId="0" applyBorder="1" applyProtection="1">
      <protection locked="0"/>
    </xf>
    <xf numFmtId="0" fontId="0" fillId="0" borderId="24" xfId="0"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25" xfId="0" applyBorder="1" applyProtection="1">
      <protection locked="0"/>
    </xf>
    <xf numFmtId="0" fontId="0" fillId="0" borderId="10" xfId="0" applyBorder="1" applyProtection="1">
      <protection locked="0"/>
    </xf>
    <xf numFmtId="0" fontId="0" fillId="0" borderId="11" xfId="0" applyBorder="1" applyProtection="1">
      <protection locked="0"/>
    </xf>
    <xf numFmtId="0" fontId="0" fillId="0" borderId="26" xfId="0" applyBorder="1" applyProtection="1">
      <protection locked="0"/>
    </xf>
    <xf numFmtId="0" fontId="19" fillId="6" borderId="25" xfId="0" applyFont="1" applyFill="1" applyBorder="1" applyAlignment="1" applyProtection="1">
      <alignment vertical="center"/>
      <protection locked="0"/>
    </xf>
    <xf numFmtId="0" fontId="22" fillId="0" borderId="0" xfId="0" applyFont="1" applyAlignment="1">
      <alignment horizontal="left" vertical="top" wrapText="1"/>
    </xf>
    <xf numFmtId="0" fontId="12" fillId="0" borderId="35" xfId="0" applyFont="1" applyBorder="1" applyAlignment="1" applyProtection="1">
      <alignment vertical="center"/>
    </xf>
    <xf numFmtId="0" fontId="12" fillId="0" borderId="29" xfId="0" applyFont="1" applyBorder="1" applyAlignment="1" applyProtection="1">
      <alignment horizontal="left" vertical="center"/>
    </xf>
    <xf numFmtId="0" fontId="19" fillId="6" borderId="29" xfId="0" applyFont="1" applyFill="1" applyBorder="1" applyAlignment="1" applyProtection="1">
      <alignment horizontal="left" vertical="center"/>
      <protection locked="0"/>
    </xf>
    <xf numFmtId="0" fontId="25" fillId="0" borderId="0" xfId="0" applyFont="1"/>
    <xf numFmtId="165" fontId="19" fillId="6" borderId="29" xfId="0" applyNumberFormat="1" applyFont="1" applyFill="1" applyBorder="1" applyAlignment="1" applyProtection="1">
      <alignment horizontal="left" vertical="center"/>
      <protection locked="0"/>
    </xf>
    <xf numFmtId="0" fontId="12" fillId="0" borderId="29" xfId="0" applyFont="1" applyBorder="1" applyAlignment="1" applyProtection="1">
      <alignment vertical="center"/>
    </xf>
    <xf numFmtId="0" fontId="27" fillId="0" borderId="0" xfId="0" applyFont="1" applyAlignment="1">
      <alignment vertical="center"/>
    </xf>
    <xf numFmtId="0" fontId="26" fillId="0" borderId="0" xfId="0" applyFont="1" applyAlignment="1">
      <alignment vertical="center"/>
    </xf>
    <xf numFmtId="0" fontId="14" fillId="0" borderId="0" xfId="0" applyFont="1"/>
    <xf numFmtId="0" fontId="12" fillId="5" borderId="35" xfId="0" applyFont="1" applyFill="1" applyBorder="1" applyAlignment="1" applyProtection="1">
      <alignment horizontal="left" vertical="center" wrapText="1"/>
    </xf>
    <xf numFmtId="0" fontId="12" fillId="5" borderId="38" xfId="0" applyFont="1" applyFill="1" applyBorder="1" applyAlignment="1" applyProtection="1">
      <alignment horizontal="left" vertical="center" wrapText="1"/>
    </xf>
    <xf numFmtId="0" fontId="12" fillId="6" borderId="29" xfId="0" applyFont="1" applyFill="1" applyBorder="1" applyAlignment="1" applyProtection="1">
      <alignment vertical="center" wrapText="1"/>
      <protection locked="0"/>
    </xf>
    <xf numFmtId="0" fontId="12" fillId="6" borderId="16" xfId="0" applyFont="1" applyFill="1" applyBorder="1" applyAlignment="1" applyProtection="1">
      <alignment vertical="center" wrapText="1"/>
      <protection locked="0"/>
    </xf>
    <xf numFmtId="0" fontId="19" fillId="6" borderId="33" xfId="0" applyFont="1" applyFill="1" applyBorder="1" applyAlignment="1" applyProtection="1">
      <alignment horizontal="left" vertical="center" wrapText="1"/>
      <protection locked="0"/>
    </xf>
    <xf numFmtId="0" fontId="19" fillId="6" borderId="17" xfId="0" applyFont="1" applyFill="1" applyBorder="1" applyAlignment="1" applyProtection="1">
      <alignment horizontal="left" vertical="center" wrapText="1"/>
      <protection locked="0"/>
    </xf>
    <xf numFmtId="0" fontId="19" fillId="6" borderId="28" xfId="0" applyFont="1" applyFill="1" applyBorder="1" applyAlignment="1" applyProtection="1">
      <alignment horizontal="left" vertical="center" wrapText="1"/>
      <protection locked="0"/>
    </xf>
    <xf numFmtId="0" fontId="19" fillId="6" borderId="34" xfId="0" applyFont="1" applyFill="1" applyBorder="1" applyAlignment="1" applyProtection="1">
      <alignment horizontal="left" vertical="center" wrapText="1"/>
      <protection locked="0"/>
    </xf>
    <xf numFmtId="0" fontId="19" fillId="6" borderId="18" xfId="0" applyFont="1" applyFill="1" applyBorder="1" applyAlignment="1" applyProtection="1">
      <alignment horizontal="left" vertical="center" wrapText="1"/>
      <protection locked="0"/>
    </xf>
    <xf numFmtId="0" fontId="19" fillId="6" borderId="36" xfId="0" applyFont="1" applyFill="1" applyBorder="1" applyAlignment="1" applyProtection="1">
      <alignment horizontal="left" vertical="center" wrapText="1"/>
      <protection locked="0"/>
    </xf>
    <xf numFmtId="0" fontId="28" fillId="0" borderId="0" xfId="0" applyFont="1" applyAlignment="1">
      <alignment horizontal="left" vertical="center" wrapText="1"/>
    </xf>
    <xf numFmtId="0" fontId="28" fillId="0" borderId="37" xfId="0" applyFont="1" applyBorder="1" applyAlignment="1">
      <alignment horizontal="left" vertical="center" wrapText="1"/>
    </xf>
    <xf numFmtId="0" fontId="13" fillId="0" borderId="13" xfId="0" applyNumberFormat="1" applyFont="1" applyBorder="1" applyAlignment="1">
      <alignment horizontal="left" vertical="top" wrapText="1"/>
    </xf>
    <xf numFmtId="0" fontId="13" fillId="0" borderId="14" xfId="0" applyNumberFormat="1" applyFont="1" applyBorder="1" applyAlignment="1">
      <alignment horizontal="left" vertical="top" wrapText="1"/>
    </xf>
    <xf numFmtId="0" fontId="13" fillId="0" borderId="15" xfId="0" applyNumberFormat="1" applyFont="1" applyBorder="1" applyAlignment="1">
      <alignment horizontal="left" vertical="top" wrapText="1"/>
    </xf>
    <xf numFmtId="0" fontId="13" fillId="0" borderId="21" xfId="0" applyNumberFormat="1" applyFont="1" applyBorder="1" applyAlignment="1">
      <alignment horizontal="left" vertical="top" wrapText="1"/>
    </xf>
    <xf numFmtId="0" fontId="13" fillId="0" borderId="1" xfId="0" applyNumberFormat="1" applyFont="1" applyBorder="1" applyAlignment="1">
      <alignment horizontal="left" vertical="top" wrapText="1"/>
    </xf>
    <xf numFmtId="0" fontId="13" fillId="0" borderId="2" xfId="0" applyNumberFormat="1" applyFont="1" applyBorder="1" applyAlignment="1">
      <alignment horizontal="left" vertical="top" wrapText="1"/>
    </xf>
    <xf numFmtId="0" fontId="12" fillId="0" borderId="29" xfId="0" applyFont="1" applyFill="1" applyBorder="1" applyAlignment="1">
      <alignment horizontal="left" vertical="center"/>
    </xf>
    <xf numFmtId="0" fontId="12" fillId="0" borderId="16" xfId="0" applyFont="1" applyFill="1" applyBorder="1" applyAlignment="1">
      <alignment horizontal="left" vertical="center"/>
    </xf>
    <xf numFmtId="0" fontId="12" fillId="0" borderId="8" xfId="0" applyFont="1" applyBorder="1" applyAlignment="1">
      <alignment horizontal="left" vertical="center" wrapText="1"/>
    </xf>
    <xf numFmtId="0" fontId="12" fillId="0" borderId="5" xfId="0" applyFont="1" applyBorder="1" applyAlignment="1">
      <alignment horizontal="left" vertical="center" wrapText="1"/>
    </xf>
    <xf numFmtId="164" fontId="12" fillId="0" borderId="6" xfId="0" applyNumberFormat="1" applyFont="1" applyBorder="1" applyAlignment="1">
      <alignment horizontal="right" vertical="center"/>
    </xf>
    <xf numFmtId="49" fontId="30" fillId="6" borderId="20" xfId="1" applyNumberFormat="1" applyFont="1" applyFill="1" applyBorder="1" applyAlignment="1" applyProtection="1">
      <alignment horizontal="left" vertical="center"/>
      <protection locked="0"/>
    </xf>
    <xf numFmtId="49" fontId="30" fillId="6" borderId="9" xfId="1" applyNumberFormat="1" applyFont="1" applyFill="1" applyBorder="1" applyAlignment="1" applyProtection="1">
      <alignment horizontal="left" vertical="center"/>
      <protection locked="0"/>
    </xf>
    <xf numFmtId="49" fontId="30" fillId="6" borderId="19" xfId="1" applyNumberFormat="1" applyFont="1" applyFill="1" applyBorder="1" applyAlignment="1" applyProtection="1">
      <alignment horizontal="left" vertical="center"/>
      <protection locked="0"/>
    </xf>
    <xf numFmtId="49" fontId="19" fillId="6" borderId="20" xfId="0" applyNumberFormat="1" applyFont="1" applyFill="1" applyBorder="1" applyAlignment="1" applyProtection="1">
      <alignment horizontal="left" vertical="center"/>
      <protection locked="0"/>
    </xf>
    <xf numFmtId="49" fontId="19" fillId="6" borderId="5" xfId="0" applyNumberFormat="1" applyFont="1" applyFill="1" applyBorder="1" applyAlignment="1" applyProtection="1">
      <alignment horizontal="left" vertical="center"/>
      <protection locked="0"/>
    </xf>
    <xf numFmtId="0" fontId="12" fillId="0" borderId="33" xfId="0" applyFont="1" applyFill="1" applyBorder="1" applyAlignment="1" applyProtection="1">
      <alignment horizontal="left" vertical="center"/>
    </xf>
    <xf numFmtId="0" fontId="12" fillId="0" borderId="17" xfId="0" applyFont="1" applyFill="1" applyBorder="1" applyAlignment="1" applyProtection="1">
      <alignment horizontal="left" vertical="center"/>
    </xf>
    <xf numFmtId="0" fontId="12" fillId="0" borderId="28" xfId="0" applyFont="1" applyFill="1" applyBorder="1" applyAlignment="1" applyProtection="1">
      <alignment horizontal="left" vertical="center"/>
    </xf>
    <xf numFmtId="0" fontId="15" fillId="0" borderId="13" xfId="0" applyFont="1" applyBorder="1" applyAlignment="1" applyProtection="1">
      <alignment horizontal="left" vertical="center"/>
    </xf>
    <xf numFmtId="0" fontId="15" fillId="0" borderId="14" xfId="0" applyFont="1" applyBorder="1" applyAlignment="1" applyProtection="1">
      <alignment horizontal="left" vertical="center"/>
    </xf>
    <xf numFmtId="0" fontId="15" fillId="0" borderId="15" xfId="0" applyFont="1" applyBorder="1" applyAlignment="1" applyProtection="1">
      <alignment horizontal="left" vertical="center"/>
    </xf>
    <xf numFmtId="49" fontId="19" fillId="6" borderId="9" xfId="0" applyNumberFormat="1" applyFont="1" applyFill="1" applyBorder="1" applyAlignment="1" applyProtection="1">
      <alignment horizontal="left" vertical="center"/>
      <protection locked="0"/>
    </xf>
    <xf numFmtId="49" fontId="19" fillId="6" borderId="19" xfId="0" applyNumberFormat="1" applyFont="1" applyFill="1" applyBorder="1" applyAlignment="1" applyProtection="1">
      <alignment horizontal="left" vertical="center"/>
      <protection locked="0"/>
    </xf>
    <xf numFmtId="0" fontId="13" fillId="6" borderId="20" xfId="0" applyFont="1" applyFill="1" applyBorder="1" applyAlignment="1" applyProtection="1">
      <alignment horizontal="left" vertical="center"/>
      <protection locked="0"/>
    </xf>
    <xf numFmtId="0" fontId="13" fillId="6" borderId="9" xfId="0" applyFont="1" applyFill="1" applyBorder="1" applyAlignment="1" applyProtection="1">
      <alignment horizontal="left" vertical="center"/>
      <protection locked="0"/>
    </xf>
    <xf numFmtId="0" fontId="13" fillId="6" borderId="19" xfId="0" applyFont="1" applyFill="1" applyBorder="1" applyAlignment="1" applyProtection="1">
      <alignment horizontal="left" vertical="center"/>
      <protection locked="0"/>
    </xf>
    <xf numFmtId="0" fontId="19" fillId="6" borderId="27" xfId="0" applyFont="1" applyFill="1" applyBorder="1" applyAlignment="1" applyProtection="1">
      <alignment horizontal="left" vertical="center"/>
      <protection locked="0"/>
    </xf>
    <xf numFmtId="0" fontId="19" fillId="6" borderId="17" xfId="0" applyFont="1" applyFill="1" applyBorder="1" applyAlignment="1" applyProtection="1">
      <alignment horizontal="left" vertical="center"/>
      <protection locked="0"/>
    </xf>
    <xf numFmtId="0" fontId="19" fillId="6" borderId="28" xfId="0" applyFont="1" applyFill="1" applyBorder="1" applyAlignment="1" applyProtection="1">
      <alignment horizontal="left" vertical="center"/>
      <protection locked="0"/>
    </xf>
    <xf numFmtId="0" fontId="12" fillId="0" borderId="8" xfId="0" applyFont="1" applyBorder="1" applyAlignment="1">
      <alignment horizontal="left" vertical="center"/>
    </xf>
    <xf numFmtId="0" fontId="12" fillId="0" borderId="5" xfId="0" applyFont="1" applyBorder="1" applyAlignment="1">
      <alignment horizontal="left" vertical="center"/>
    </xf>
    <xf numFmtId="0" fontId="12" fillId="0" borderId="8" xfId="0" applyFont="1" applyFill="1" applyBorder="1" applyAlignment="1">
      <alignment horizontal="left" vertical="center"/>
    </xf>
    <xf numFmtId="0" fontId="12" fillId="0" borderId="5" xfId="0" applyFont="1" applyFill="1" applyBorder="1" applyAlignment="1">
      <alignment horizontal="left" vertical="center"/>
    </xf>
    <xf numFmtId="0" fontId="20" fillId="6" borderId="20" xfId="0" applyFont="1" applyFill="1" applyBorder="1" applyAlignment="1" applyProtection="1">
      <alignment horizontal="left" vertical="center"/>
      <protection locked="0"/>
    </xf>
    <xf numFmtId="0" fontId="20" fillId="6" borderId="9" xfId="0" applyFont="1" applyFill="1" applyBorder="1" applyAlignment="1" applyProtection="1">
      <alignment horizontal="left" vertical="center"/>
      <protection locked="0"/>
    </xf>
    <xf numFmtId="0" fontId="20" fillId="6" borderId="19" xfId="0" applyFont="1" applyFill="1" applyBorder="1" applyAlignment="1" applyProtection="1">
      <alignment horizontal="left" vertical="center"/>
      <protection locked="0"/>
    </xf>
    <xf numFmtId="0" fontId="19" fillId="6" borderId="20" xfId="0" applyFont="1" applyFill="1" applyBorder="1" applyAlignment="1" applyProtection="1">
      <alignment horizontal="left" vertical="center"/>
      <protection locked="0"/>
    </xf>
    <xf numFmtId="0" fontId="19" fillId="6" borderId="5" xfId="0" applyFont="1" applyFill="1" applyBorder="1" applyAlignment="1" applyProtection="1">
      <alignment horizontal="left" vertical="center"/>
      <protection locked="0"/>
    </xf>
    <xf numFmtId="164" fontId="12" fillId="0" borderId="6" xfId="0" applyNumberFormat="1" applyFont="1" applyFill="1" applyBorder="1" applyAlignment="1">
      <alignment horizontal="right" vertical="center"/>
    </xf>
    <xf numFmtId="0" fontId="23" fillId="0" borderId="30" xfId="0" applyFont="1" applyBorder="1" applyAlignment="1">
      <alignment horizontal="justify" vertical="center" wrapText="1"/>
    </xf>
    <xf numFmtId="0" fontId="23" fillId="0" borderId="31" xfId="0" applyFont="1" applyBorder="1" applyAlignment="1">
      <alignment horizontal="justify" vertical="center" wrapText="1"/>
    </xf>
    <xf numFmtId="0" fontId="23" fillId="0" borderId="32" xfId="0" applyFont="1" applyBorder="1" applyAlignment="1">
      <alignment horizontal="justify" vertical="center" wrapText="1"/>
    </xf>
    <xf numFmtId="0" fontId="12" fillId="0" borderId="14" xfId="0" applyFont="1" applyBorder="1" applyAlignment="1">
      <alignment horizontal="justify" vertical="center" wrapText="1"/>
    </xf>
    <xf numFmtId="164" fontId="19" fillId="0" borderId="1" xfId="0" applyNumberFormat="1" applyFont="1" applyBorder="1" applyAlignment="1">
      <alignment horizontal="right"/>
    </xf>
    <xf numFmtId="0" fontId="12" fillId="0" borderId="17" xfId="0" applyFont="1" applyBorder="1" applyAlignment="1">
      <alignment horizontal="center"/>
    </xf>
    <xf numFmtId="0" fontId="0" fillId="0" borderId="0" xfId="0" applyAlignment="1">
      <alignment horizontal="right"/>
    </xf>
  </cellXfs>
  <cellStyles count="30">
    <cellStyle name="Collegamento ipertestuale" xfId="1" builtinId="8"/>
    <cellStyle name="Collegamento visitato" xfId="2" builtinId="9" hidden="1"/>
    <cellStyle name="Collegamento visitato" xfId="3" builtinId="9" hidden="1"/>
    <cellStyle name="Collegamento visitato" xfId="4" builtinId="9" hidden="1"/>
    <cellStyle name="Collegamento visitato" xfId="5" builtinId="9" hidden="1"/>
    <cellStyle name="Collegamento visitato" xfId="6" builtinId="9" hidden="1"/>
    <cellStyle name="Collegamento visitato" xfId="7" builtinId="9" hidden="1"/>
    <cellStyle name="Collegamento visitato" xfId="8" builtinId="9" hidden="1"/>
    <cellStyle name="Collegamento visitato" xfId="9" builtinId="9" hidden="1"/>
    <cellStyle name="Collegamento visitato" xfId="10" builtinId="9" hidden="1"/>
    <cellStyle name="Collegamento visitato" xfId="11" builtinId="9" hidden="1"/>
    <cellStyle name="Collegamento visitato" xfId="12" builtinId="9" hidden="1"/>
    <cellStyle name="Collegamento visitato" xfId="13" builtinId="9" hidden="1"/>
    <cellStyle name="Collegamento visitato" xfId="14" builtinId="9" hidden="1"/>
    <cellStyle name="Collegamento visitato" xfId="15" builtinId="9" hidden="1"/>
    <cellStyle name="Collegamento visitato" xfId="16" builtinId="9" hidden="1"/>
    <cellStyle name="Collegamento visitato" xfId="17" builtinId="9" hidden="1"/>
    <cellStyle name="Collegamento visitato" xfId="18" builtinId="9" hidden="1"/>
    <cellStyle name="Collegamento visitato" xfId="19" builtinId="9" hidden="1"/>
    <cellStyle name="Collegamento visitato" xfId="20" builtinId="9" hidden="1"/>
    <cellStyle name="Collegamento visitato" xfId="21" builtinId="9" hidden="1"/>
    <cellStyle name="Collegamento visitato" xfId="22" builtinId="9" hidden="1"/>
    <cellStyle name="Collegamento visitato" xfId="23" builtinId="9" hidden="1"/>
    <cellStyle name="Collegamento visitato" xfId="24" builtinId="9" hidden="1"/>
    <cellStyle name="Collegamento visitato" xfId="25" builtinId="9" hidden="1"/>
    <cellStyle name="Collegamento visitato" xfId="26" builtinId="9" hidden="1"/>
    <cellStyle name="Collegamento visitato" xfId="27" builtinId="9" hidden="1"/>
    <cellStyle name="Collegamento visitato" xfId="28" builtinId="9" hidden="1"/>
    <cellStyle name="Collegamento visitato" xfId="29" builtinId="9" hidden="1"/>
    <cellStyle name="Normale"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B2:AG177"/>
  <sheetViews>
    <sheetView showGridLines="0" tabSelected="1" zoomScale="125" zoomScaleNormal="125" zoomScalePageLayoutView="125" workbookViewId="0">
      <selection activeCell="D10" sqref="D10:E10"/>
    </sheetView>
  </sheetViews>
  <sheetFormatPr baseColWidth="10" defaultColWidth="8.83203125" defaultRowHeight="14" x14ac:dyDescent="0"/>
  <cols>
    <col min="2" max="2" width="4.6640625" customWidth="1"/>
    <col min="3" max="3" width="24.83203125" customWidth="1"/>
    <col min="4" max="4" width="30.6640625" customWidth="1"/>
    <col min="5" max="5" width="17" customWidth="1"/>
    <col min="6" max="6" width="18.6640625" customWidth="1"/>
    <col min="7" max="7" width="7.5" customWidth="1"/>
    <col min="8" max="8" width="6" customWidth="1"/>
    <col min="9" max="9" width="6.1640625" customWidth="1"/>
    <col min="10" max="10" width="11.5" customWidth="1"/>
    <col min="12" max="12" width="12.1640625" bestFit="1" customWidth="1"/>
    <col min="22" max="23" width="9" customWidth="1"/>
    <col min="24" max="27" width="8.83203125" style="12" hidden="1" customWidth="1"/>
    <col min="28" max="28" width="8.83203125" style="10" hidden="1" customWidth="1"/>
    <col min="29" max="29" width="8.83203125" customWidth="1"/>
  </cols>
  <sheetData>
    <row r="2" spans="2:33" ht="19" thickBot="1">
      <c r="C2" s="94" t="s">
        <v>239</v>
      </c>
      <c r="K2" s="153" t="s">
        <v>321</v>
      </c>
    </row>
    <row r="3" spans="2:33" ht="18">
      <c r="C3" s="107" t="s">
        <v>310</v>
      </c>
      <c r="D3" s="108"/>
      <c r="E3" s="108"/>
      <c r="F3" s="108"/>
      <c r="G3" s="108"/>
      <c r="H3" s="108"/>
      <c r="I3" s="108"/>
      <c r="J3" s="108"/>
      <c r="K3" s="109"/>
      <c r="L3" s="29"/>
      <c r="M3" s="29"/>
      <c r="N3" s="29"/>
      <c r="O3" s="29"/>
      <c r="P3" s="29"/>
      <c r="Q3" s="29"/>
      <c r="R3" s="29"/>
    </row>
    <row r="4" spans="2:33" ht="68" customHeight="1" thickBot="1">
      <c r="C4" s="110"/>
      <c r="D4" s="111"/>
      <c r="E4" s="111"/>
      <c r="F4" s="111"/>
      <c r="G4" s="111"/>
      <c r="H4" s="111"/>
      <c r="I4" s="111"/>
      <c r="J4" s="111"/>
      <c r="K4" s="112"/>
      <c r="L4" s="30"/>
      <c r="M4" s="30"/>
      <c r="N4" s="30"/>
      <c r="O4" s="30"/>
      <c r="P4" s="30"/>
      <c r="Q4" s="30"/>
      <c r="R4" s="30"/>
    </row>
    <row r="5" spans="2:33" ht="23.25" customHeight="1">
      <c r="X5" s="34"/>
      <c r="Y5" s="34"/>
      <c r="Z5" s="34" t="s">
        <v>107</v>
      </c>
      <c r="AA5" s="34" t="s">
        <v>212</v>
      </c>
    </row>
    <row r="6" spans="2:33">
      <c r="B6" s="85"/>
      <c r="C6" s="92"/>
      <c r="D6" s="92"/>
      <c r="E6" s="92"/>
      <c r="F6" s="93"/>
      <c r="G6" s="93"/>
      <c r="H6" s="93"/>
      <c r="I6" s="93"/>
      <c r="J6" s="93"/>
      <c r="K6" s="93"/>
      <c r="L6" s="26"/>
      <c r="X6"/>
      <c r="Y6"/>
      <c r="Z6"/>
      <c r="AA6"/>
      <c r="AB6"/>
      <c r="AG6" s="2"/>
    </row>
    <row r="7" spans="2:33" ht="20" customHeight="1">
      <c r="B7" s="85"/>
      <c r="C7" s="105" t="s">
        <v>315</v>
      </c>
      <c r="D7" s="105"/>
      <c r="E7" s="105"/>
      <c r="F7" s="105"/>
      <c r="G7" s="105"/>
      <c r="H7" s="105"/>
      <c r="I7" s="105"/>
      <c r="J7" s="105"/>
      <c r="K7" s="105"/>
      <c r="L7" s="26"/>
      <c r="M7" s="26"/>
      <c r="O7" s="2"/>
      <c r="P7" s="2"/>
      <c r="Q7" s="2"/>
      <c r="R7" s="2"/>
      <c r="S7" s="2"/>
      <c r="T7" s="2"/>
      <c r="X7"/>
      <c r="Y7"/>
      <c r="Z7"/>
      <c r="AA7"/>
      <c r="AB7"/>
      <c r="AG7" s="2"/>
    </row>
    <row r="8" spans="2:33" ht="15" thickBot="1">
      <c r="C8" s="106"/>
      <c r="D8" s="106"/>
      <c r="E8" s="106"/>
      <c r="F8" s="106"/>
      <c r="G8" s="106"/>
      <c r="H8" s="106"/>
      <c r="I8" s="106"/>
      <c r="J8" s="106"/>
      <c r="K8" s="106"/>
      <c r="M8" s="26"/>
      <c r="O8" s="2"/>
      <c r="P8" s="2"/>
      <c r="Q8" s="2"/>
      <c r="R8" s="2"/>
      <c r="S8" s="2"/>
      <c r="T8" s="2"/>
      <c r="X8"/>
      <c r="Y8"/>
      <c r="Z8"/>
      <c r="AA8"/>
      <c r="AB8"/>
      <c r="AG8" s="2"/>
    </row>
    <row r="9" spans="2:33" s="2" customFormat="1" ht="35" customHeight="1">
      <c r="C9" s="39" t="s">
        <v>309</v>
      </c>
      <c r="D9" s="40"/>
      <c r="E9" s="40"/>
      <c r="F9" s="40"/>
      <c r="G9" s="40"/>
      <c r="H9" s="40"/>
      <c r="I9" s="40"/>
      <c r="J9" s="40"/>
      <c r="K9" s="41"/>
      <c r="U9"/>
      <c r="V9"/>
      <c r="W9"/>
      <c r="X9"/>
      <c r="Y9"/>
      <c r="Z9"/>
      <c r="AA9"/>
      <c r="AB9"/>
      <c r="AC9"/>
      <c r="AD9"/>
      <c r="AE9"/>
      <c r="AF9"/>
    </row>
    <row r="10" spans="2:33" s="2" customFormat="1" ht="31" customHeight="1">
      <c r="C10" s="15" t="s">
        <v>6</v>
      </c>
      <c r="D10" s="144"/>
      <c r="E10" s="145"/>
      <c r="F10" s="16" t="s">
        <v>7</v>
      </c>
      <c r="G10" s="141"/>
      <c r="H10" s="142"/>
      <c r="I10" s="142"/>
      <c r="J10" s="142"/>
      <c r="K10" s="143"/>
      <c r="U10"/>
      <c r="V10"/>
      <c r="W10"/>
      <c r="X10"/>
      <c r="Y10"/>
      <c r="Z10"/>
      <c r="AA10"/>
      <c r="AB10"/>
      <c r="AC10"/>
      <c r="AD10"/>
      <c r="AE10"/>
      <c r="AF10"/>
    </row>
    <row r="11" spans="2:33" s="2" customFormat="1" ht="31" customHeight="1">
      <c r="C11" s="17" t="s">
        <v>273</v>
      </c>
      <c r="D11" s="71"/>
      <c r="F11" s="49" t="s">
        <v>274</v>
      </c>
      <c r="G11" s="49"/>
      <c r="H11" s="47"/>
      <c r="I11" s="50"/>
      <c r="J11" s="50"/>
      <c r="K11" s="84"/>
      <c r="U11"/>
      <c r="V11"/>
      <c r="W11"/>
      <c r="X11"/>
      <c r="Y11"/>
      <c r="Z11"/>
      <c r="AA11"/>
      <c r="AB11"/>
      <c r="AC11"/>
      <c r="AD11"/>
      <c r="AE11"/>
      <c r="AF11"/>
    </row>
    <row r="12" spans="2:33" s="2" customFormat="1" ht="31" customHeight="1">
      <c r="C12" s="27" t="s">
        <v>243</v>
      </c>
      <c r="D12" s="144"/>
      <c r="E12" s="145"/>
      <c r="F12" s="28"/>
      <c r="G12" s="4"/>
      <c r="H12" s="4"/>
      <c r="I12" s="4"/>
      <c r="J12" s="4"/>
      <c r="K12" s="5"/>
      <c r="X12" s="31">
        <f ca="1">YEAR(NOW())-1</f>
        <v>2014</v>
      </c>
      <c r="Y12" s="32"/>
      <c r="Z12" s="32" t="s">
        <v>17</v>
      </c>
      <c r="AA12" s="32" t="s">
        <v>122</v>
      </c>
      <c r="AB12" s="11"/>
    </row>
    <row r="13" spans="2:33" s="2" customFormat="1" ht="31" customHeight="1">
      <c r="C13" s="17" t="s">
        <v>259</v>
      </c>
      <c r="D13" s="121"/>
      <c r="E13" s="122"/>
      <c r="F13" s="19" t="s">
        <v>261</v>
      </c>
      <c r="G13" s="121"/>
      <c r="H13" s="129"/>
      <c r="I13" s="129"/>
      <c r="J13" s="129"/>
      <c r="K13" s="130"/>
      <c r="X13" s="31">
        <f t="shared" ref="X13:X21" ca="1" si="0">X12-1</f>
        <v>2013</v>
      </c>
      <c r="Y13" s="32"/>
      <c r="Z13" s="32" t="s">
        <v>18</v>
      </c>
      <c r="AA13" s="32" t="s">
        <v>123</v>
      </c>
      <c r="AB13" s="11"/>
    </row>
    <row r="14" spans="2:33" s="2" customFormat="1" ht="31" customHeight="1">
      <c r="C14" s="43" t="s">
        <v>260</v>
      </c>
      <c r="D14" s="118"/>
      <c r="E14" s="119"/>
      <c r="F14" s="119"/>
      <c r="G14" s="119"/>
      <c r="H14" s="119"/>
      <c r="I14" s="119"/>
      <c r="J14" s="119"/>
      <c r="K14" s="120"/>
      <c r="X14" s="31">
        <f ca="1">X13-1</f>
        <v>2012</v>
      </c>
      <c r="Y14" s="32"/>
      <c r="Z14" s="32" t="s">
        <v>19</v>
      </c>
      <c r="AA14" s="32" t="s">
        <v>124</v>
      </c>
      <c r="AB14" s="11"/>
    </row>
    <row r="15" spans="2:33" s="2" customFormat="1" ht="31" customHeight="1">
      <c r="C15" s="69" t="s">
        <v>16</v>
      </c>
      <c r="D15" s="9"/>
      <c r="E15" s="131"/>
      <c r="F15" s="132"/>
      <c r="G15" s="132"/>
      <c r="H15" s="132"/>
      <c r="I15" s="132"/>
      <c r="J15" s="132"/>
      <c r="K15" s="133"/>
      <c r="X15" s="31"/>
      <c r="Y15" s="32"/>
      <c r="Z15" s="32"/>
      <c r="AA15" s="32"/>
      <c r="AB15" s="11"/>
    </row>
    <row r="16" spans="2:33" s="2" customFormat="1" ht="31" customHeight="1">
      <c r="C16" s="86" t="s">
        <v>13</v>
      </c>
      <c r="D16" s="90"/>
      <c r="E16" s="87" t="s">
        <v>14</v>
      </c>
      <c r="F16" s="88"/>
      <c r="G16" s="91" t="s">
        <v>15</v>
      </c>
      <c r="H16" s="134"/>
      <c r="I16" s="135"/>
      <c r="J16" s="135"/>
      <c r="K16" s="136"/>
      <c r="X16" s="31">
        <f ca="1">X14-1</f>
        <v>2011</v>
      </c>
      <c r="Y16" s="32"/>
      <c r="Z16" s="32" t="s">
        <v>20</v>
      </c>
      <c r="AA16" s="32" t="s">
        <v>125</v>
      </c>
      <c r="AB16" s="11"/>
    </row>
    <row r="17" spans="3:28" s="2" customFormat="1" ht="37" customHeight="1">
      <c r="C17" s="123"/>
      <c r="D17" s="124"/>
      <c r="E17" s="124"/>
      <c r="F17" s="124"/>
      <c r="G17" s="124"/>
      <c r="H17" s="124"/>
      <c r="I17" s="124"/>
      <c r="J17" s="124"/>
      <c r="K17" s="125"/>
      <c r="X17" s="31">
        <f t="shared" ca="1" si="0"/>
        <v>2010</v>
      </c>
      <c r="Y17" s="32"/>
      <c r="Z17" s="32" t="s">
        <v>21</v>
      </c>
      <c r="AA17" s="32" t="s">
        <v>126</v>
      </c>
      <c r="AB17" s="11"/>
    </row>
    <row r="18" spans="3:28" s="2" customFormat="1" ht="31" customHeight="1">
      <c r="C18" s="123" t="s">
        <v>307</v>
      </c>
      <c r="D18" s="124"/>
      <c r="E18" s="124"/>
      <c r="F18" s="124"/>
      <c r="G18" s="124"/>
      <c r="H18" s="124"/>
      <c r="I18" s="124"/>
      <c r="J18" s="124"/>
      <c r="K18" s="125"/>
      <c r="X18" s="31">
        <f t="shared" ca="1" si="0"/>
        <v>2009</v>
      </c>
      <c r="Y18" s="32"/>
      <c r="Z18" s="32" t="s">
        <v>22</v>
      </c>
      <c r="AA18" s="32" t="s">
        <v>127</v>
      </c>
      <c r="AB18" s="11"/>
    </row>
    <row r="19" spans="3:28" s="2" customFormat="1" ht="24.75" customHeight="1">
      <c r="C19" s="99"/>
      <c r="D19" s="100"/>
      <c r="E19" s="100"/>
      <c r="F19" s="100"/>
      <c r="G19" s="100"/>
      <c r="H19" s="100"/>
      <c r="I19" s="100"/>
      <c r="J19" s="100"/>
      <c r="K19" s="101"/>
      <c r="X19" s="31">
        <f ca="1">X18-1</f>
        <v>2008</v>
      </c>
      <c r="Y19" s="32"/>
      <c r="Z19" s="32" t="s">
        <v>23</v>
      </c>
      <c r="AA19" s="32" t="s">
        <v>128</v>
      </c>
      <c r="AB19" s="11"/>
    </row>
    <row r="20" spans="3:28" s="2" customFormat="1" ht="24.75" customHeight="1">
      <c r="C20" s="102"/>
      <c r="D20" s="103"/>
      <c r="E20" s="103"/>
      <c r="F20" s="103"/>
      <c r="G20" s="103"/>
      <c r="H20" s="103"/>
      <c r="I20" s="103"/>
      <c r="J20" s="103"/>
      <c r="K20" s="104"/>
      <c r="X20" s="31">
        <f t="shared" ca="1" si="0"/>
        <v>2007</v>
      </c>
      <c r="Y20" s="32"/>
      <c r="Z20" s="32" t="s">
        <v>24</v>
      </c>
      <c r="AA20" s="32" t="s">
        <v>129</v>
      </c>
      <c r="AB20" s="11"/>
    </row>
    <row r="21" spans="3:28" s="2" customFormat="1" ht="24.75" customHeight="1">
      <c r="C21" s="89" t="s">
        <v>308</v>
      </c>
      <c r="X21" s="31">
        <f t="shared" ca="1" si="0"/>
        <v>2006</v>
      </c>
      <c r="Y21" s="32"/>
      <c r="Z21" s="32" t="s">
        <v>25</v>
      </c>
      <c r="AA21" s="32" t="s">
        <v>130</v>
      </c>
      <c r="AB21" s="11"/>
    </row>
    <row r="22" spans="3:28" s="2" customFormat="1" ht="24.75" customHeight="1" thickBot="1">
      <c r="C22" s="59"/>
      <c r="D22"/>
      <c r="E22"/>
      <c r="F22"/>
      <c r="G22"/>
      <c r="H22"/>
      <c r="I22"/>
      <c r="J22"/>
      <c r="K22"/>
      <c r="X22" s="32"/>
      <c r="Y22" s="32"/>
      <c r="Z22" s="32" t="s">
        <v>26</v>
      </c>
      <c r="AA22" s="32" t="s">
        <v>131</v>
      </c>
      <c r="AB22" s="11"/>
    </row>
    <row r="23" spans="3:28" s="2" customFormat="1" ht="24.75" customHeight="1">
      <c r="C23" s="126" t="s">
        <v>311</v>
      </c>
      <c r="D23" s="127"/>
      <c r="E23" s="127"/>
      <c r="F23" s="127"/>
      <c r="G23" s="127"/>
      <c r="H23" s="127"/>
      <c r="I23" s="127"/>
      <c r="J23" s="127"/>
      <c r="K23" s="128"/>
      <c r="X23" s="32"/>
      <c r="Y23" s="32"/>
      <c r="Z23" s="32" t="s">
        <v>27</v>
      </c>
      <c r="AA23" s="32" t="s">
        <v>132</v>
      </c>
      <c r="AB23" s="11"/>
    </row>
    <row r="24" spans="3:28" s="2" customFormat="1" ht="23" customHeight="1">
      <c r="C24" s="8"/>
      <c r="D24" s="4"/>
      <c r="E24" s="4"/>
      <c r="F24" s="4"/>
      <c r="G24" s="4"/>
      <c r="H24" s="4"/>
      <c r="I24" s="4"/>
      <c r="J24" s="4"/>
      <c r="K24" s="5"/>
      <c r="X24" s="32"/>
      <c r="Y24" s="32"/>
      <c r="Z24" s="32" t="s">
        <v>28</v>
      </c>
      <c r="AA24" s="32" t="s">
        <v>133</v>
      </c>
      <c r="AB24" s="11"/>
    </row>
    <row r="25" spans="3:28" s="2" customFormat="1" ht="24.75" customHeight="1">
      <c r="C25" s="20" t="s">
        <v>11</v>
      </c>
      <c r="D25" s="72">
        <f ca="1">YEAR(TODAY())-1</f>
        <v>2014</v>
      </c>
      <c r="E25" s="44" t="s">
        <v>228</v>
      </c>
      <c r="F25" s="74">
        <f>G57</f>
        <v>0</v>
      </c>
      <c r="G25" s="4"/>
      <c r="H25" s="4"/>
      <c r="I25" s="4"/>
      <c r="J25" s="4"/>
      <c r="K25" s="5"/>
      <c r="X25" s="32"/>
      <c r="Y25" s="32"/>
      <c r="Z25" s="32" t="s">
        <v>29</v>
      </c>
      <c r="AA25" s="32" t="s">
        <v>134</v>
      </c>
      <c r="AB25" s="11"/>
    </row>
    <row r="26" spans="3:28" s="2" customFormat="1" ht="24.75" customHeight="1">
      <c r="C26" s="21"/>
      <c r="D26" s="22"/>
      <c r="E26" s="18"/>
      <c r="F26" s="14"/>
      <c r="G26" s="4"/>
      <c r="H26" s="4"/>
      <c r="I26" s="4"/>
      <c r="J26" s="4"/>
      <c r="K26" s="5"/>
      <c r="L26" s="3"/>
      <c r="X26" s="32"/>
      <c r="Y26" s="32"/>
      <c r="Z26" s="32" t="s">
        <v>30</v>
      </c>
      <c r="AA26" s="32" t="s">
        <v>135</v>
      </c>
      <c r="AB26" s="11"/>
    </row>
    <row r="27" spans="3:28" s="2" customFormat="1" ht="24.75" customHeight="1" thickBot="1">
      <c r="C27" s="23" t="s">
        <v>238</v>
      </c>
      <c r="D27" s="70" t="s">
        <v>237</v>
      </c>
      <c r="E27" s="6"/>
      <c r="F27" s="6"/>
      <c r="G27" s="6"/>
      <c r="H27" s="6"/>
      <c r="I27" s="6"/>
      <c r="J27" s="6"/>
      <c r="K27" s="7"/>
      <c r="L27" s="3"/>
      <c r="X27" s="33">
        <v>1</v>
      </c>
      <c r="Y27" s="33"/>
      <c r="Z27" s="32" t="s">
        <v>31</v>
      </c>
      <c r="AA27" s="32" t="s">
        <v>136</v>
      </c>
      <c r="AB27" s="11"/>
    </row>
    <row r="28" spans="3:28" s="2" customFormat="1" ht="24.75" customHeight="1" thickBot="1">
      <c r="C28"/>
      <c r="D28"/>
      <c r="E28"/>
      <c r="F28"/>
      <c r="G28"/>
      <c r="H28"/>
      <c r="I28"/>
      <c r="J28"/>
      <c r="K28"/>
      <c r="L28" s="3"/>
      <c r="X28" s="33"/>
      <c r="Y28" s="33">
        <v>1</v>
      </c>
      <c r="Z28" s="32" t="s">
        <v>32</v>
      </c>
      <c r="AA28" s="32" t="s">
        <v>137</v>
      </c>
      <c r="AB28" s="11"/>
    </row>
    <row r="29" spans="3:28" s="2" customFormat="1" ht="24.75" customHeight="1">
      <c r="C29" s="126" t="s">
        <v>312</v>
      </c>
      <c r="D29" s="127"/>
      <c r="E29" s="127"/>
      <c r="F29" s="127"/>
      <c r="G29" s="127"/>
      <c r="H29" s="127"/>
      <c r="I29" s="127"/>
      <c r="J29" s="127"/>
      <c r="K29" s="128"/>
      <c r="L29" s="3"/>
      <c r="X29" s="32"/>
      <c r="Y29" s="32"/>
      <c r="Z29" s="32" t="s">
        <v>33</v>
      </c>
      <c r="AA29" s="32" t="s">
        <v>138</v>
      </c>
      <c r="AB29" s="11"/>
    </row>
    <row r="30" spans="3:28" s="2" customFormat="1" ht="24.75" customHeight="1">
      <c r="C30" s="51"/>
      <c r="D30" s="52"/>
      <c r="E30" s="52"/>
      <c r="F30" s="52"/>
      <c r="G30" s="52"/>
      <c r="H30" s="52"/>
      <c r="I30" s="52"/>
      <c r="J30" s="52"/>
      <c r="K30" s="53"/>
      <c r="L30" s="3"/>
      <c r="X30" s="32"/>
      <c r="Y30" s="32"/>
      <c r="Z30" s="32" t="s">
        <v>34</v>
      </c>
      <c r="AA30" s="32" t="s">
        <v>139</v>
      </c>
      <c r="AB30" s="11"/>
    </row>
    <row r="31" spans="3:28" s="2" customFormat="1" ht="24.75" customHeight="1">
      <c r="C31" s="137" t="s">
        <v>227</v>
      </c>
      <c r="D31" s="138"/>
      <c r="E31" s="73">
        <v>0</v>
      </c>
      <c r="F31" s="61" t="s">
        <v>262</v>
      </c>
      <c r="G31" s="117">
        <f>E31*HLOOKUP(F31,$Y$126:$AA$130,2,0)</f>
        <v>0</v>
      </c>
      <c r="H31" s="117"/>
      <c r="I31" s="62" t="s">
        <v>228</v>
      </c>
      <c r="J31" s="52"/>
      <c r="K31" s="53"/>
      <c r="X31" s="13" t="s">
        <v>0</v>
      </c>
      <c r="Y31" s="32"/>
      <c r="Z31" s="32" t="s">
        <v>35</v>
      </c>
      <c r="AA31" s="32" t="s">
        <v>140</v>
      </c>
      <c r="AB31" s="11"/>
    </row>
    <row r="32" spans="3:28" s="2" customFormat="1" ht="24.75" customHeight="1">
      <c r="C32" s="115" t="s">
        <v>229</v>
      </c>
      <c r="D32" s="116"/>
      <c r="E32" s="73">
        <v>0</v>
      </c>
      <c r="F32" s="62" t="s">
        <v>262</v>
      </c>
      <c r="G32" s="117">
        <f>E32*HLOOKUP(F32,$Y$126:$AA$130,3,0)</f>
        <v>0</v>
      </c>
      <c r="H32" s="117"/>
      <c r="I32" s="62" t="s">
        <v>228</v>
      </c>
      <c r="J32" s="52"/>
      <c r="K32" s="53"/>
      <c r="X32" s="13" t="s">
        <v>1</v>
      </c>
      <c r="Y32" s="32"/>
      <c r="Z32" s="32" t="s">
        <v>36</v>
      </c>
      <c r="AA32" s="32" t="s">
        <v>141</v>
      </c>
      <c r="AB32" s="11"/>
    </row>
    <row r="33" spans="3:28" s="2" customFormat="1" ht="24.75" customHeight="1">
      <c r="C33" s="137" t="s">
        <v>231</v>
      </c>
      <c r="D33" s="138"/>
      <c r="E33" s="73">
        <v>0</v>
      </c>
      <c r="F33" s="61" t="s">
        <v>262</v>
      </c>
      <c r="G33" s="117">
        <f>E33*HLOOKUP(F33,$Y$126:$AA$130,5,0)</f>
        <v>0</v>
      </c>
      <c r="H33" s="117"/>
      <c r="I33" s="62" t="s">
        <v>228</v>
      </c>
      <c r="J33" s="52"/>
      <c r="K33" s="53"/>
      <c r="X33" s="13" t="s">
        <v>2</v>
      </c>
      <c r="Y33" s="32"/>
      <c r="Z33" s="32" t="s">
        <v>37</v>
      </c>
      <c r="AA33" s="32" t="s">
        <v>142</v>
      </c>
      <c r="AB33" s="11"/>
    </row>
    <row r="34" spans="3:28" s="2" customFormat="1" ht="24.75" customHeight="1">
      <c r="C34" s="115" t="s">
        <v>278</v>
      </c>
      <c r="D34" s="116"/>
      <c r="E34" s="73">
        <v>0</v>
      </c>
      <c r="F34" s="61" t="s">
        <v>262</v>
      </c>
      <c r="G34" s="117">
        <f>E34*HLOOKUP(F34,$Y$126:$AA$131,6,0)</f>
        <v>0</v>
      </c>
      <c r="H34" s="117"/>
      <c r="I34" s="62" t="s">
        <v>228</v>
      </c>
      <c r="J34" s="52"/>
      <c r="K34" s="53"/>
      <c r="X34" s="13" t="s">
        <v>3</v>
      </c>
      <c r="Y34" s="32"/>
      <c r="Z34" s="32" t="s">
        <v>38</v>
      </c>
      <c r="AA34" s="32" t="s">
        <v>143</v>
      </c>
      <c r="AB34" s="11"/>
    </row>
    <row r="35" spans="3:28" s="2" customFormat="1" ht="24.75" customHeight="1">
      <c r="C35" s="115" t="s">
        <v>230</v>
      </c>
      <c r="D35" s="116"/>
      <c r="E35" s="73">
        <v>0</v>
      </c>
      <c r="F35" s="61" t="s">
        <v>262</v>
      </c>
      <c r="G35" s="117">
        <f>E35*HLOOKUP(F35,$Y$126:$AA$130,4,0)</f>
        <v>0</v>
      </c>
      <c r="H35" s="117"/>
      <c r="I35" s="62" t="s">
        <v>228</v>
      </c>
      <c r="J35" s="52"/>
      <c r="K35" s="53"/>
      <c r="X35" s="13" t="s">
        <v>4</v>
      </c>
      <c r="Y35" s="32"/>
      <c r="Z35" s="32" t="s">
        <v>39</v>
      </c>
      <c r="AA35" s="32" t="s">
        <v>144</v>
      </c>
      <c r="AB35" s="11"/>
    </row>
    <row r="36" spans="3:28" s="2" customFormat="1" ht="24.75" customHeight="1">
      <c r="C36" s="27" t="s">
        <v>257</v>
      </c>
      <c r="D36" s="63"/>
      <c r="E36" s="73">
        <v>0</v>
      </c>
      <c r="F36" s="62" t="s">
        <v>262</v>
      </c>
      <c r="G36" s="117">
        <f>E36*0.401</f>
        <v>0</v>
      </c>
      <c r="H36" s="117"/>
      <c r="I36" s="62" t="s">
        <v>228</v>
      </c>
      <c r="J36" s="52"/>
      <c r="K36" s="53"/>
      <c r="X36" s="13" t="s">
        <v>5</v>
      </c>
      <c r="Y36" s="32"/>
      <c r="Z36" s="32" t="s">
        <v>40</v>
      </c>
      <c r="AA36" s="32" t="s">
        <v>145</v>
      </c>
      <c r="AB36" s="11"/>
    </row>
    <row r="37" spans="3:28" s="2" customFormat="1" ht="24" customHeight="1">
      <c r="C37" s="27" t="s">
        <v>256</v>
      </c>
      <c r="D37" s="63"/>
      <c r="E37" s="73">
        <v>0</v>
      </c>
      <c r="F37" s="62" t="s">
        <v>262</v>
      </c>
      <c r="G37" s="117">
        <f>E37*0.2</f>
        <v>0</v>
      </c>
      <c r="H37" s="117"/>
      <c r="I37" s="62" t="s">
        <v>228</v>
      </c>
      <c r="J37" s="52"/>
      <c r="K37" s="53"/>
      <c r="X37" s="34"/>
      <c r="Y37" s="32"/>
      <c r="Z37" s="32" t="s">
        <v>41</v>
      </c>
      <c r="AA37" s="32" t="s">
        <v>146</v>
      </c>
      <c r="AB37" s="11"/>
    </row>
    <row r="38" spans="3:28" s="2" customFormat="1" ht="24.75" customHeight="1">
      <c r="C38" s="137" t="s">
        <v>232</v>
      </c>
      <c r="D38" s="138"/>
      <c r="E38" s="73">
        <v>0</v>
      </c>
      <c r="F38" s="62" t="s">
        <v>275</v>
      </c>
      <c r="G38" s="117">
        <f>E38*0.00082</f>
        <v>0</v>
      </c>
      <c r="H38" s="117"/>
      <c r="I38" s="62" t="s">
        <v>228</v>
      </c>
      <c r="J38" s="52"/>
      <c r="K38" s="53"/>
      <c r="X38" s="34"/>
      <c r="Y38" s="32"/>
      <c r="Z38" s="32" t="s">
        <v>42</v>
      </c>
      <c r="AA38" s="32" t="s">
        <v>147</v>
      </c>
      <c r="AB38" s="11"/>
    </row>
    <row r="39" spans="3:28" ht="24" customHeight="1">
      <c r="C39" s="137" t="s">
        <v>306</v>
      </c>
      <c r="D39" s="138"/>
      <c r="E39" s="73">
        <v>0</v>
      </c>
      <c r="F39" s="62" t="s">
        <v>262</v>
      </c>
      <c r="G39" s="117">
        <f>E39*1.079</f>
        <v>0</v>
      </c>
      <c r="H39" s="117"/>
      <c r="I39" s="62" t="s">
        <v>228</v>
      </c>
      <c r="J39" s="52"/>
      <c r="K39" s="53"/>
      <c r="X39" s="34"/>
      <c r="Y39" s="34"/>
      <c r="Z39" s="34" t="s">
        <v>43</v>
      </c>
      <c r="AA39" s="34" t="s">
        <v>148</v>
      </c>
    </row>
    <row r="40" spans="3:28" ht="24" customHeight="1">
      <c r="C40" s="137" t="s">
        <v>280</v>
      </c>
      <c r="D40" s="138"/>
      <c r="E40" s="73">
        <v>0</v>
      </c>
      <c r="F40" s="62" t="s">
        <v>275</v>
      </c>
      <c r="G40" s="117">
        <f>E40*0.00055</f>
        <v>0</v>
      </c>
      <c r="H40" s="117"/>
      <c r="I40" s="62" t="s">
        <v>228</v>
      </c>
      <c r="J40" s="52"/>
      <c r="K40" s="53"/>
      <c r="X40" s="34"/>
      <c r="Y40" s="34"/>
      <c r="Z40" s="34" t="s">
        <v>44</v>
      </c>
      <c r="AA40" s="34" t="s">
        <v>149</v>
      </c>
    </row>
    <row r="41" spans="3:28" ht="24" customHeight="1">
      <c r="C41" s="139" t="s">
        <v>258</v>
      </c>
      <c r="D41" s="140"/>
      <c r="E41" s="73">
        <v>0</v>
      </c>
      <c r="F41" s="64" t="s">
        <v>263</v>
      </c>
      <c r="G41" s="117">
        <f>E41*0.187</f>
        <v>0</v>
      </c>
      <c r="H41" s="117"/>
      <c r="I41" s="64" t="s">
        <v>228</v>
      </c>
      <c r="K41" s="53"/>
      <c r="X41" s="13" t="s">
        <v>12</v>
      </c>
      <c r="Y41" s="34"/>
      <c r="Z41" s="34" t="s">
        <v>45</v>
      </c>
      <c r="AA41" s="34" t="s">
        <v>150</v>
      </c>
    </row>
    <row r="42" spans="3:28" ht="33" customHeight="1">
      <c r="C42" s="115" t="s">
        <v>281</v>
      </c>
      <c r="D42" s="116"/>
      <c r="E42" s="73">
        <v>0</v>
      </c>
      <c r="F42" s="64" t="s">
        <v>264</v>
      </c>
      <c r="G42" s="117">
        <f>E42*0.187</f>
        <v>0</v>
      </c>
      <c r="H42" s="117"/>
      <c r="I42" s="64" t="s">
        <v>228</v>
      </c>
      <c r="J42" s="52"/>
      <c r="K42" s="53"/>
      <c r="X42" s="13" t="s">
        <v>8</v>
      </c>
      <c r="Y42" s="34"/>
      <c r="Z42" s="34" t="s">
        <v>46</v>
      </c>
      <c r="AA42" s="34" t="s">
        <v>151</v>
      </c>
    </row>
    <row r="43" spans="3:28" ht="24" customHeight="1">
      <c r="C43" s="137" t="s">
        <v>319</v>
      </c>
      <c r="D43" s="138"/>
      <c r="E43" s="73">
        <v>0</v>
      </c>
      <c r="F43" s="61" t="s">
        <v>267</v>
      </c>
      <c r="G43" s="146">
        <f>IF(F43=X60,E43*0.103,E43*0.027)</f>
        <v>0</v>
      </c>
      <c r="H43" s="146"/>
      <c r="I43" s="64" t="s">
        <v>228</v>
      </c>
      <c r="J43" s="52"/>
      <c r="K43" s="53"/>
      <c r="X43" s="13" t="s">
        <v>9</v>
      </c>
      <c r="Y43" s="34"/>
      <c r="Z43" s="34" t="s">
        <v>47</v>
      </c>
      <c r="AA43" s="34" t="s">
        <v>152</v>
      </c>
      <c r="AB43"/>
    </row>
    <row r="44" spans="3:28" ht="24" customHeight="1">
      <c r="C44" s="95" t="s">
        <v>313</v>
      </c>
      <c r="D44" s="97"/>
      <c r="E44" s="73">
        <v>0</v>
      </c>
      <c r="F44" s="64" t="str">
        <f>IF(F45=$X$53,"m3","t")</f>
        <v>t</v>
      </c>
      <c r="G44" s="146">
        <f>IF(F45=X$52,E44*E45/10^4,E44*E45/42)</f>
        <v>0</v>
      </c>
      <c r="H44" s="146"/>
      <c r="I44" s="113" t="s">
        <v>228</v>
      </c>
      <c r="J44" s="52"/>
      <c r="K44" s="53"/>
      <c r="X44" s="13" t="s">
        <v>10</v>
      </c>
      <c r="Y44" s="34"/>
      <c r="Z44" s="34" t="s">
        <v>48</v>
      </c>
      <c r="AA44" s="34" t="s">
        <v>153</v>
      </c>
      <c r="AB44"/>
    </row>
    <row r="45" spans="3:28" ht="24" customHeight="1">
      <c r="C45" s="96"/>
      <c r="D45" s="98"/>
      <c r="E45" s="73">
        <v>0</v>
      </c>
      <c r="F45" s="61" t="s">
        <v>265</v>
      </c>
      <c r="G45" s="146"/>
      <c r="H45" s="146"/>
      <c r="I45" s="114"/>
      <c r="J45" s="52"/>
      <c r="K45" s="53"/>
      <c r="X45" s="13" t="s">
        <v>240</v>
      </c>
      <c r="Y45" s="34"/>
      <c r="Z45" s="34" t="s">
        <v>49</v>
      </c>
      <c r="AA45" s="34" t="s">
        <v>154</v>
      </c>
      <c r="AB45"/>
    </row>
    <row r="46" spans="3:28" ht="24" customHeight="1">
      <c r="C46" s="95" t="s">
        <v>313</v>
      </c>
      <c r="D46" s="97"/>
      <c r="E46" s="73">
        <v>0</v>
      </c>
      <c r="F46" s="64" t="str">
        <f>IF(F47=$X$53,"m3","t")</f>
        <v>t</v>
      </c>
      <c r="G46" s="146">
        <f t="shared" ref="G46" si="1">IF(F47=X$52,E46*E47/10^4,E46*E47/42)</f>
        <v>0</v>
      </c>
      <c r="H46" s="146"/>
      <c r="I46" s="113" t="s">
        <v>228</v>
      </c>
      <c r="J46" s="52"/>
      <c r="K46" s="53"/>
      <c r="X46" s="13" t="s">
        <v>241</v>
      </c>
      <c r="Y46" s="34"/>
      <c r="Z46" s="34" t="s">
        <v>50</v>
      </c>
      <c r="AA46" s="34" t="s">
        <v>155</v>
      </c>
      <c r="AB46"/>
    </row>
    <row r="47" spans="3:28" ht="24" customHeight="1">
      <c r="C47" s="96"/>
      <c r="D47" s="98"/>
      <c r="E47" s="73">
        <v>0</v>
      </c>
      <c r="F47" s="61" t="s">
        <v>265</v>
      </c>
      <c r="G47" s="146"/>
      <c r="H47" s="146"/>
      <c r="I47" s="114"/>
      <c r="J47" s="52"/>
      <c r="K47" s="53"/>
      <c r="X47" s="13" t="s">
        <v>242</v>
      </c>
      <c r="Y47" s="34"/>
      <c r="Z47" s="34" t="s">
        <v>51</v>
      </c>
      <c r="AA47" s="34" t="s">
        <v>156</v>
      </c>
      <c r="AB47"/>
    </row>
    <row r="48" spans="3:28" ht="24" customHeight="1">
      <c r="C48" s="95" t="s">
        <v>313</v>
      </c>
      <c r="D48" s="97"/>
      <c r="E48" s="73">
        <v>0</v>
      </c>
      <c r="F48" s="64" t="str">
        <f>IF(F49=$X$53,"m3","t")</f>
        <v>t</v>
      </c>
      <c r="G48" s="146">
        <f t="shared" ref="G48" si="2">IF(F49=X$52,E48*E49/10^4,E48*E49/42)</f>
        <v>0</v>
      </c>
      <c r="H48" s="146"/>
      <c r="I48" s="113" t="s">
        <v>228</v>
      </c>
      <c r="J48" s="52"/>
      <c r="K48" s="53"/>
      <c r="X48" s="34"/>
      <c r="Y48" s="34"/>
      <c r="Z48" s="34" t="s">
        <v>52</v>
      </c>
      <c r="AA48" s="34" t="s">
        <v>157</v>
      </c>
      <c r="AB48"/>
    </row>
    <row r="49" spans="3:28" ht="24" customHeight="1">
      <c r="C49" s="96"/>
      <c r="D49" s="98"/>
      <c r="E49" s="73">
        <v>0</v>
      </c>
      <c r="F49" s="61" t="s">
        <v>265</v>
      </c>
      <c r="G49" s="146"/>
      <c r="H49" s="146"/>
      <c r="I49" s="114"/>
      <c r="J49" s="52"/>
      <c r="K49" s="53"/>
      <c r="X49" s="34"/>
      <c r="Y49" s="34"/>
      <c r="Z49" s="34" t="s">
        <v>53</v>
      </c>
      <c r="AA49" s="34" t="s">
        <v>158</v>
      </c>
      <c r="AB49"/>
    </row>
    <row r="50" spans="3:28" ht="24" customHeight="1">
      <c r="C50" s="95" t="s">
        <v>313</v>
      </c>
      <c r="D50" s="97"/>
      <c r="E50" s="73">
        <v>0</v>
      </c>
      <c r="F50" s="64" t="str">
        <f>IF(F51=$X$53,"m3","t")</f>
        <v>t</v>
      </c>
      <c r="G50" s="146">
        <f t="shared" ref="G50" si="3">IF(F51=X$52,E50*E51/10^4,E50*E51/42)</f>
        <v>0</v>
      </c>
      <c r="H50" s="146"/>
      <c r="I50" s="113" t="s">
        <v>228</v>
      </c>
      <c r="J50" s="52"/>
      <c r="K50" s="53"/>
      <c r="X50" s="34"/>
      <c r="Y50" s="34"/>
      <c r="Z50" s="34" t="s">
        <v>54</v>
      </c>
      <c r="AA50" s="34" t="s">
        <v>159</v>
      </c>
      <c r="AB50"/>
    </row>
    <row r="51" spans="3:28" ht="24" customHeight="1">
      <c r="C51" s="96"/>
      <c r="D51" s="98"/>
      <c r="E51" s="73">
        <v>0</v>
      </c>
      <c r="F51" s="61" t="s">
        <v>265</v>
      </c>
      <c r="G51" s="146"/>
      <c r="H51" s="146"/>
      <c r="I51" s="114"/>
      <c r="J51" s="52"/>
      <c r="K51" s="53"/>
      <c r="L51" s="1"/>
      <c r="X51" s="35" t="s">
        <v>265</v>
      </c>
      <c r="Y51" s="34"/>
      <c r="Z51" s="34" t="s">
        <v>55</v>
      </c>
      <c r="AA51" s="34" t="s">
        <v>160</v>
      </c>
      <c r="AB51"/>
    </row>
    <row r="52" spans="3:28" ht="24" customHeight="1">
      <c r="C52" s="95" t="s">
        <v>313</v>
      </c>
      <c r="D52" s="97"/>
      <c r="E52" s="73">
        <v>0</v>
      </c>
      <c r="F52" s="64" t="str">
        <f>IF(F53=$X$53,"m3","t")</f>
        <v>t</v>
      </c>
      <c r="G52" s="146">
        <f t="shared" ref="G52" si="4">IF(F53=X$52,E52*E53/10^4,E52*E53/42)</f>
        <v>0</v>
      </c>
      <c r="H52" s="146"/>
      <c r="I52" s="113" t="s">
        <v>228</v>
      </c>
      <c r="J52" s="52"/>
      <c r="K52" s="53"/>
      <c r="L52" s="1"/>
      <c r="X52" s="35" t="s">
        <v>266</v>
      </c>
      <c r="Y52" s="34"/>
      <c r="Z52" s="34" t="s">
        <v>56</v>
      </c>
      <c r="AA52" s="34" t="s">
        <v>161</v>
      </c>
      <c r="AB52"/>
    </row>
    <row r="53" spans="3:28" ht="24" customHeight="1">
      <c r="C53" s="96"/>
      <c r="D53" s="98"/>
      <c r="E53" s="73">
        <v>0</v>
      </c>
      <c r="F53" s="61" t="s">
        <v>265</v>
      </c>
      <c r="G53" s="146"/>
      <c r="H53" s="146"/>
      <c r="I53" s="114"/>
      <c r="J53" s="52"/>
      <c r="K53" s="53"/>
      <c r="L53" s="1"/>
      <c r="X53" s="45" t="s">
        <v>318</v>
      </c>
      <c r="Y53" s="34"/>
      <c r="Z53" s="34" t="s">
        <v>57</v>
      </c>
      <c r="AA53" s="34" t="s">
        <v>162</v>
      </c>
      <c r="AB53"/>
    </row>
    <row r="54" spans="3:28" ht="24" customHeight="1">
      <c r="C54" s="95" t="s">
        <v>313</v>
      </c>
      <c r="D54" s="97"/>
      <c r="E54" s="73">
        <v>0</v>
      </c>
      <c r="F54" s="64" t="str">
        <f>IF(F55=$X$53,"m3","t")</f>
        <v>t</v>
      </c>
      <c r="G54" s="146">
        <f t="shared" ref="G54" si="5">IF(F55=X$52,E54*E55/10^4,E54*E55/42)</f>
        <v>0</v>
      </c>
      <c r="H54" s="146"/>
      <c r="I54" s="113" t="s">
        <v>228</v>
      </c>
      <c r="J54" s="52"/>
      <c r="K54" s="53"/>
      <c r="L54" s="1"/>
      <c r="X54" s="34"/>
      <c r="Y54" s="34"/>
      <c r="Z54" s="34" t="s">
        <v>58</v>
      </c>
      <c r="AA54" s="34" t="s">
        <v>163</v>
      </c>
      <c r="AB54"/>
    </row>
    <row r="55" spans="3:28" ht="24" customHeight="1">
      <c r="C55" s="96"/>
      <c r="D55" s="98"/>
      <c r="E55" s="73">
        <v>0</v>
      </c>
      <c r="F55" s="61" t="s">
        <v>265</v>
      </c>
      <c r="G55" s="146"/>
      <c r="H55" s="146"/>
      <c r="I55" s="114"/>
      <c r="J55" s="52"/>
      <c r="K55" s="53"/>
      <c r="L55" s="1"/>
      <c r="X55" s="34"/>
      <c r="Y55" s="34"/>
      <c r="Z55" s="34" t="s">
        <v>59</v>
      </c>
      <c r="AA55" s="34" t="s">
        <v>164</v>
      </c>
      <c r="AB55"/>
    </row>
    <row r="56" spans="3:28" ht="24" customHeight="1">
      <c r="C56" s="51"/>
      <c r="D56" s="52"/>
      <c r="E56" s="52"/>
      <c r="F56" s="52"/>
      <c r="G56" s="152"/>
      <c r="H56" s="152"/>
      <c r="I56" s="52"/>
      <c r="J56" s="65"/>
      <c r="K56" s="66"/>
      <c r="L56" s="1"/>
      <c r="X56" s="34"/>
      <c r="Y56" s="34"/>
      <c r="Z56" s="34" t="s">
        <v>60</v>
      </c>
      <c r="AA56" s="34" t="s">
        <v>165</v>
      </c>
      <c r="AB56"/>
    </row>
    <row r="57" spans="3:28" ht="24" customHeight="1" thickBot="1">
      <c r="C57" s="54" t="s">
        <v>277</v>
      </c>
      <c r="D57" s="55"/>
      <c r="E57" s="55"/>
      <c r="F57" s="56" t="str">
        <f>IF(G57&lt;=0,"Prima di stampare il modulo inserire i consumi per fonti!","")</f>
        <v>Prima di stampare il modulo inserire i consumi per fonti!</v>
      </c>
      <c r="G57" s="151">
        <f>SUM(G31:G55)</f>
        <v>0</v>
      </c>
      <c r="H57" s="151"/>
      <c r="I57" s="57" t="s">
        <v>228</v>
      </c>
      <c r="J57" s="67"/>
      <c r="K57" s="68"/>
      <c r="L57" s="1"/>
      <c r="X57" s="34"/>
      <c r="Y57" s="34"/>
      <c r="Z57" s="34" t="s">
        <v>61</v>
      </c>
      <c r="AA57" s="34" t="s">
        <v>166</v>
      </c>
      <c r="AB57"/>
    </row>
    <row r="58" spans="3:28" ht="71" customHeight="1">
      <c r="C58" s="150" t="s">
        <v>320</v>
      </c>
      <c r="D58" s="150"/>
      <c r="E58" s="150"/>
      <c r="F58" s="150"/>
      <c r="G58" s="150"/>
      <c r="H58" s="150"/>
      <c r="I58" s="150"/>
      <c r="J58" s="150"/>
      <c r="K58" s="150"/>
      <c r="L58" s="1"/>
      <c r="X58" s="34"/>
      <c r="Y58" s="34"/>
      <c r="Z58" s="34" t="s">
        <v>62</v>
      </c>
      <c r="AA58" s="34" t="s">
        <v>167</v>
      </c>
      <c r="AB58"/>
    </row>
    <row r="59" spans="3:28" ht="83" customHeight="1">
      <c r="C59" s="24"/>
      <c r="D59" s="24"/>
      <c r="E59" s="24"/>
      <c r="F59" s="24" t="s">
        <v>276</v>
      </c>
      <c r="G59" s="24"/>
      <c r="H59" s="24"/>
      <c r="I59" s="24"/>
      <c r="J59" s="24"/>
      <c r="K59" s="24"/>
      <c r="L59" s="1"/>
      <c r="X59" s="34"/>
      <c r="Y59" s="34"/>
      <c r="Z59" s="34" t="s">
        <v>63</v>
      </c>
      <c r="AA59" s="34" t="s">
        <v>168</v>
      </c>
      <c r="AB59"/>
    </row>
    <row r="60" spans="3:28" ht="64" customHeight="1" thickBot="1">
      <c r="C60" s="24"/>
      <c r="D60" s="24"/>
      <c r="E60" s="25"/>
      <c r="G60" s="24"/>
      <c r="H60" s="24"/>
      <c r="I60" s="24"/>
      <c r="J60" s="24"/>
      <c r="K60" s="24"/>
      <c r="L60" s="1"/>
      <c r="X60" s="36" t="s">
        <v>267</v>
      </c>
      <c r="Y60" s="34"/>
      <c r="Z60" s="34" t="s">
        <v>64</v>
      </c>
      <c r="AA60" s="34" t="s">
        <v>169</v>
      </c>
      <c r="AB60"/>
    </row>
    <row r="61" spans="3:28" ht="168" customHeight="1" thickTop="1" thickBot="1">
      <c r="C61" s="147" t="s">
        <v>314</v>
      </c>
      <c r="D61" s="148"/>
      <c r="E61" s="148"/>
      <c r="F61" s="148"/>
      <c r="G61" s="148"/>
      <c r="H61" s="148"/>
      <c r="I61" s="148"/>
      <c r="J61" s="148"/>
      <c r="K61" s="149"/>
      <c r="L61" s="1"/>
      <c r="X61" s="37" t="s">
        <v>268</v>
      </c>
      <c r="Y61" s="34"/>
      <c r="Z61" s="34" t="s">
        <v>65</v>
      </c>
      <c r="AA61" s="34" t="s">
        <v>170</v>
      </c>
      <c r="AB61"/>
    </row>
    <row r="62" spans="3:28" ht="22" customHeight="1" thickTop="1">
      <c r="C62" s="24"/>
      <c r="D62" s="24"/>
      <c r="E62" s="24"/>
      <c r="L62" s="1"/>
      <c r="X62" s="34"/>
      <c r="Y62" s="34"/>
      <c r="Z62" s="34" t="s">
        <v>66</v>
      </c>
      <c r="AA62" s="34" t="s">
        <v>171</v>
      </c>
      <c r="AB62"/>
    </row>
    <row r="63" spans="3:28" ht="24" customHeight="1" thickBot="1">
      <c r="C63" s="38" t="s">
        <v>282</v>
      </c>
      <c r="L63" s="1"/>
      <c r="X63" s="34"/>
      <c r="Y63" s="34"/>
      <c r="Z63" s="12" t="s">
        <v>248</v>
      </c>
      <c r="AA63" s="12" t="s">
        <v>249</v>
      </c>
      <c r="AB63"/>
    </row>
    <row r="64" spans="3:28" ht="24" customHeight="1">
      <c r="C64" s="75"/>
      <c r="D64" s="76"/>
      <c r="E64" s="76"/>
      <c r="F64" s="76"/>
      <c r="G64" s="76"/>
      <c r="H64" s="76"/>
      <c r="I64" s="76"/>
      <c r="J64" s="76"/>
      <c r="K64" s="77"/>
      <c r="L64" s="1"/>
      <c r="X64" s="34"/>
      <c r="Y64" s="34"/>
      <c r="Z64" s="12" t="s">
        <v>246</v>
      </c>
      <c r="AA64" s="12" t="s">
        <v>247</v>
      </c>
      <c r="AB64"/>
    </row>
    <row r="65" spans="3:28" ht="24" customHeight="1">
      <c r="C65" s="78"/>
      <c r="D65" s="79"/>
      <c r="E65" s="79"/>
      <c r="F65" s="79"/>
      <c r="G65" s="79"/>
      <c r="H65" s="79"/>
      <c r="I65" s="79"/>
      <c r="J65" s="79"/>
      <c r="K65" s="80"/>
      <c r="L65" s="1"/>
      <c r="X65" s="35" t="s">
        <v>244</v>
      </c>
      <c r="Y65" s="34"/>
      <c r="Z65" s="34" t="s">
        <v>67</v>
      </c>
      <c r="AA65" s="34" t="s">
        <v>172</v>
      </c>
      <c r="AB65"/>
    </row>
    <row r="66" spans="3:28" ht="24" customHeight="1">
      <c r="C66" s="78"/>
      <c r="D66" s="79"/>
      <c r="E66" s="79"/>
      <c r="F66" s="79"/>
      <c r="G66" s="79"/>
      <c r="H66" s="79"/>
      <c r="I66" s="79"/>
      <c r="J66" s="79"/>
      <c r="K66" s="80"/>
      <c r="L66" s="1"/>
      <c r="X66" s="35" t="s">
        <v>245</v>
      </c>
      <c r="Y66" s="34"/>
      <c r="Z66" s="34" t="s">
        <v>68</v>
      </c>
      <c r="AA66" s="34" t="s">
        <v>173</v>
      </c>
      <c r="AB66"/>
    </row>
    <row r="67" spans="3:28" ht="59" customHeight="1">
      <c r="C67" s="78"/>
      <c r="D67" s="79"/>
      <c r="E67" s="79"/>
      <c r="F67" s="79"/>
      <c r="G67" s="79"/>
      <c r="H67" s="79"/>
      <c r="I67" s="79"/>
      <c r="J67" s="79"/>
      <c r="K67" s="80"/>
      <c r="L67" s="1"/>
      <c r="X67" s="34"/>
      <c r="Y67" s="34"/>
      <c r="Z67" s="12" t="s">
        <v>316</v>
      </c>
      <c r="AA67" s="12" t="s">
        <v>317</v>
      </c>
      <c r="AB67"/>
    </row>
    <row r="68" spans="3:28" ht="64" customHeight="1">
      <c r="C68" s="78"/>
      <c r="D68" s="79"/>
      <c r="E68" s="79"/>
      <c r="F68" s="79"/>
      <c r="G68" s="79"/>
      <c r="H68" s="79"/>
      <c r="I68" s="79"/>
      <c r="J68" s="79"/>
      <c r="K68" s="80"/>
      <c r="L68" s="1"/>
      <c r="X68" s="34"/>
      <c r="Y68" s="34"/>
      <c r="Z68" s="34" t="s">
        <v>69</v>
      </c>
      <c r="AA68" s="34" t="s">
        <v>174</v>
      </c>
      <c r="AB68"/>
    </row>
    <row r="69" spans="3:28" ht="59" customHeight="1">
      <c r="C69" s="78"/>
      <c r="D69" s="79"/>
      <c r="E69" s="79"/>
      <c r="F69" s="79"/>
      <c r="G69" s="79"/>
      <c r="H69" s="79"/>
      <c r="I69" s="79"/>
      <c r="J69" s="79"/>
      <c r="K69" s="80"/>
      <c r="L69" s="1"/>
      <c r="X69" s="34"/>
      <c r="Y69" s="34"/>
      <c r="Z69" s="34" t="s">
        <v>70</v>
      </c>
      <c r="AA69" s="34" t="s">
        <v>175</v>
      </c>
      <c r="AB69"/>
    </row>
    <row r="70" spans="3:28" ht="38.25" customHeight="1">
      <c r="C70" s="78"/>
      <c r="D70" s="79"/>
      <c r="E70" s="79"/>
      <c r="F70" s="79"/>
      <c r="G70" s="79"/>
      <c r="H70" s="79"/>
      <c r="I70" s="79"/>
      <c r="J70" s="79"/>
      <c r="K70" s="80"/>
      <c r="L70" s="1"/>
      <c r="X70" s="35" t="s">
        <v>236</v>
      </c>
      <c r="Y70" s="34"/>
      <c r="Z70" s="34" t="s">
        <v>71</v>
      </c>
      <c r="AA70" s="34" t="s">
        <v>176</v>
      </c>
      <c r="AB70"/>
    </row>
    <row r="71" spans="3:28" ht="48.75" customHeight="1">
      <c r="C71" s="78"/>
      <c r="D71" s="79"/>
      <c r="E71" s="79"/>
      <c r="F71" s="79"/>
      <c r="G71" s="79"/>
      <c r="H71" s="79"/>
      <c r="I71" s="79"/>
      <c r="J71" s="79"/>
      <c r="K71" s="80"/>
      <c r="X71" s="35" t="s">
        <v>237</v>
      </c>
      <c r="Y71" s="34"/>
      <c r="Z71" s="34" t="s">
        <v>72</v>
      </c>
      <c r="AA71" s="34" t="s">
        <v>177</v>
      </c>
      <c r="AB71"/>
    </row>
    <row r="72" spans="3:28" ht="30" customHeight="1">
      <c r="C72" s="78"/>
      <c r="D72" s="79"/>
      <c r="E72" s="79"/>
      <c r="F72" s="79"/>
      <c r="G72" s="79"/>
      <c r="H72" s="79"/>
      <c r="I72" s="79"/>
      <c r="J72" s="79"/>
      <c r="K72" s="80"/>
      <c r="X72" s="34"/>
      <c r="Y72" s="34"/>
      <c r="Z72" s="34" t="s">
        <v>73</v>
      </c>
      <c r="AA72" s="34" t="s">
        <v>178</v>
      </c>
      <c r="AB72"/>
    </row>
    <row r="73" spans="3:28" ht="24" customHeight="1" thickBot="1">
      <c r="C73" s="81"/>
      <c r="D73" s="82"/>
      <c r="E73" s="82"/>
      <c r="F73" s="82"/>
      <c r="G73" s="82"/>
      <c r="H73" s="82"/>
      <c r="I73" s="82"/>
      <c r="J73" s="82"/>
      <c r="K73" s="83"/>
      <c r="X73" s="35" t="s">
        <v>233</v>
      </c>
      <c r="Y73" s="34"/>
      <c r="Z73" s="34" t="s">
        <v>74</v>
      </c>
      <c r="AA73" s="34" t="s">
        <v>179</v>
      </c>
      <c r="AB73"/>
    </row>
    <row r="74" spans="3:28" ht="32" customHeight="1">
      <c r="X74" s="35" t="s">
        <v>234</v>
      </c>
      <c r="Y74" s="34"/>
      <c r="Z74" s="34" t="s">
        <v>75</v>
      </c>
      <c r="AA74" s="34" t="s">
        <v>180</v>
      </c>
      <c r="AB74"/>
    </row>
    <row r="75" spans="3:28" ht="25" customHeight="1">
      <c r="X75" s="34"/>
      <c r="Y75" s="34"/>
      <c r="Z75" s="34" t="s">
        <v>76</v>
      </c>
      <c r="AA75" s="34" t="s">
        <v>181</v>
      </c>
      <c r="AB75"/>
    </row>
    <row r="76" spans="3:28" ht="27" customHeight="1">
      <c r="X76" s="35" t="s">
        <v>235</v>
      </c>
      <c r="Y76" s="34"/>
      <c r="Z76" s="34" t="s">
        <v>77</v>
      </c>
      <c r="AA76" s="34" t="s">
        <v>182</v>
      </c>
      <c r="AB76"/>
    </row>
    <row r="77" spans="3:28" ht="83" customHeight="1">
      <c r="X77" s="35" t="s">
        <v>234</v>
      </c>
      <c r="Y77" s="34"/>
      <c r="Z77" s="34" t="s">
        <v>78</v>
      </c>
      <c r="AA77" s="34" t="s">
        <v>183</v>
      </c>
      <c r="AB77"/>
    </row>
    <row r="78" spans="3:28" ht="114" customHeight="1">
      <c r="X78" s="34"/>
      <c r="Y78" s="34"/>
      <c r="Z78" s="34" t="s">
        <v>79</v>
      </c>
      <c r="AA78" s="34" t="s">
        <v>184</v>
      </c>
      <c r="AB78"/>
    </row>
    <row r="79" spans="3:28" ht="24" customHeight="1">
      <c r="X79" s="35" t="s">
        <v>233</v>
      </c>
      <c r="Y79" s="34"/>
      <c r="Z79" s="34" t="s">
        <v>80</v>
      </c>
      <c r="AA79" s="34" t="s">
        <v>185</v>
      </c>
      <c r="AB79"/>
    </row>
    <row r="80" spans="3:28" ht="24" customHeight="1">
      <c r="X80" s="35" t="s">
        <v>234</v>
      </c>
      <c r="Y80" s="34"/>
      <c r="Z80" s="34" t="s">
        <v>81</v>
      </c>
      <c r="AA80" s="34" t="s">
        <v>186</v>
      </c>
      <c r="AB80"/>
    </row>
    <row r="81" spans="24:28" ht="24" customHeight="1">
      <c r="X81" s="34"/>
      <c r="Y81" s="34"/>
      <c r="Z81" s="34" t="s">
        <v>82</v>
      </c>
      <c r="AA81" s="34" t="s">
        <v>187</v>
      </c>
      <c r="AB81"/>
    </row>
    <row r="82" spans="24:28" ht="24" customHeight="1">
      <c r="X82" s="34"/>
      <c r="Y82" s="34"/>
      <c r="Z82" s="34" t="s">
        <v>83</v>
      </c>
      <c r="AA82" s="34" t="s">
        <v>188</v>
      </c>
      <c r="AB82"/>
    </row>
    <row r="83" spans="24:28" ht="24" customHeight="1">
      <c r="X83" s="34"/>
      <c r="Y83" s="34"/>
      <c r="Z83" s="34" t="s">
        <v>84</v>
      </c>
      <c r="AA83" s="34" t="s">
        <v>189</v>
      </c>
      <c r="AB83"/>
    </row>
    <row r="84" spans="24:28" ht="24" customHeight="1">
      <c r="X84" s="34"/>
      <c r="Y84" s="34"/>
      <c r="Z84" s="34" t="s">
        <v>85</v>
      </c>
      <c r="AA84" s="34" t="s">
        <v>190</v>
      </c>
      <c r="AB84"/>
    </row>
    <row r="85" spans="24:28" ht="24" customHeight="1">
      <c r="X85" s="42" t="s">
        <v>250</v>
      </c>
      <c r="Y85" s="34"/>
      <c r="Z85" s="34" t="s">
        <v>86</v>
      </c>
      <c r="AA85" s="34" t="s">
        <v>191</v>
      </c>
      <c r="AB85"/>
    </row>
    <row r="86" spans="24:28" ht="24" customHeight="1">
      <c r="X86" s="42" t="s">
        <v>252</v>
      </c>
      <c r="Y86" s="34"/>
      <c r="Z86" s="34" t="s">
        <v>87</v>
      </c>
      <c r="AA86" s="34" t="s">
        <v>192</v>
      </c>
      <c r="AB86"/>
    </row>
    <row r="87" spans="24:28" ht="24" customHeight="1">
      <c r="X87" s="42" t="s">
        <v>251</v>
      </c>
      <c r="Y87" s="34"/>
      <c r="Z87" s="34" t="s">
        <v>88</v>
      </c>
      <c r="AA87" s="34" t="s">
        <v>193</v>
      </c>
      <c r="AB87"/>
    </row>
    <row r="88" spans="24:28" ht="24" customHeight="1">
      <c r="X88" s="42" t="s">
        <v>253</v>
      </c>
      <c r="Y88" s="34"/>
      <c r="Z88" s="34" t="s">
        <v>89</v>
      </c>
      <c r="AA88" s="34" t="s">
        <v>194</v>
      </c>
      <c r="AB88"/>
    </row>
    <row r="89" spans="24:28" ht="24" customHeight="1">
      <c r="X89" s="42" t="s">
        <v>254</v>
      </c>
      <c r="Y89" s="34"/>
      <c r="Z89" s="34" t="s">
        <v>90</v>
      </c>
      <c r="AA89" s="34" t="s">
        <v>195</v>
      </c>
      <c r="AB89"/>
    </row>
    <row r="90" spans="24:28" ht="24" customHeight="1">
      <c r="X90" s="42" t="s">
        <v>255</v>
      </c>
      <c r="Y90" s="34"/>
      <c r="Z90" s="34" t="s">
        <v>91</v>
      </c>
      <c r="AA90" s="34" t="s">
        <v>196</v>
      </c>
      <c r="AB90"/>
    </row>
    <row r="91" spans="24:28" ht="24" customHeight="1">
      <c r="X91" s="34"/>
      <c r="Y91" s="34"/>
      <c r="Z91" s="34" t="s">
        <v>92</v>
      </c>
      <c r="AA91" s="34" t="s">
        <v>197</v>
      </c>
      <c r="AB91"/>
    </row>
    <row r="92" spans="24:28" ht="24" customHeight="1">
      <c r="X92" s="34"/>
      <c r="Y92" s="34"/>
      <c r="Z92" s="34" t="s">
        <v>93</v>
      </c>
      <c r="AA92" s="34" t="s">
        <v>198</v>
      </c>
      <c r="AB92"/>
    </row>
    <row r="93" spans="24:28" ht="24" customHeight="1">
      <c r="X93" s="45" t="s">
        <v>262</v>
      </c>
      <c r="Y93" s="34"/>
      <c r="Z93" s="34" t="s">
        <v>94</v>
      </c>
      <c r="AA93" s="34" t="s">
        <v>199</v>
      </c>
      <c r="AB93"/>
    </row>
    <row r="94" spans="24:28" ht="24" customHeight="1">
      <c r="X94" s="45" t="s">
        <v>270</v>
      </c>
      <c r="Y94" s="34"/>
      <c r="Z94" s="34" t="s">
        <v>95</v>
      </c>
      <c r="AA94" s="34" t="s">
        <v>200</v>
      </c>
      <c r="AB94"/>
    </row>
    <row r="95" spans="24:28" ht="16">
      <c r="X95" s="45" t="s">
        <v>271</v>
      </c>
      <c r="Y95" s="34"/>
      <c r="Z95" s="34" t="s">
        <v>96</v>
      </c>
      <c r="AA95" s="34" t="s">
        <v>201</v>
      </c>
      <c r="AB95"/>
    </row>
    <row r="96" spans="24:28">
      <c r="X96" s="34"/>
      <c r="Y96" s="34"/>
      <c r="Z96" s="34" t="s">
        <v>97</v>
      </c>
      <c r="AA96" s="34" t="s">
        <v>202</v>
      </c>
      <c r="AB96"/>
    </row>
    <row r="97" spans="24:28">
      <c r="Y97" s="34"/>
      <c r="Z97" s="34" t="s">
        <v>98</v>
      </c>
      <c r="AA97" s="34" t="s">
        <v>203</v>
      </c>
      <c r="AB97"/>
    </row>
    <row r="98" spans="24:28">
      <c r="X98" s="34"/>
      <c r="Y98" s="34"/>
      <c r="Z98" s="34" t="s">
        <v>99</v>
      </c>
      <c r="AA98" s="34" t="s">
        <v>204</v>
      </c>
      <c r="AB98"/>
    </row>
    <row r="99" spans="24:28">
      <c r="X99" s="34"/>
      <c r="Y99" s="34"/>
      <c r="Z99" s="34" t="s">
        <v>100</v>
      </c>
      <c r="AA99" s="34" t="s">
        <v>205</v>
      </c>
      <c r="AB99"/>
    </row>
    <row r="100" spans="24:28">
      <c r="X100" s="34"/>
      <c r="Y100" s="34"/>
      <c r="Z100" s="34" t="s">
        <v>101</v>
      </c>
      <c r="AA100" s="34" t="s">
        <v>206</v>
      </c>
      <c r="AB100"/>
    </row>
    <row r="101" spans="24:28">
      <c r="X101" s="34"/>
      <c r="Y101" s="34"/>
      <c r="Z101" s="34" t="s">
        <v>102</v>
      </c>
      <c r="AA101" s="34" t="s">
        <v>207</v>
      </c>
      <c r="AB101"/>
    </row>
    <row r="102" spans="24:28">
      <c r="X102" s="34"/>
      <c r="Y102" s="34"/>
      <c r="Z102" s="34" t="s">
        <v>103</v>
      </c>
      <c r="AA102" s="34" t="s">
        <v>208</v>
      </c>
      <c r="AB102"/>
    </row>
    <row r="103" spans="24:28">
      <c r="X103" s="34"/>
      <c r="Y103" s="34"/>
      <c r="Z103" s="34" t="s">
        <v>104</v>
      </c>
      <c r="AA103" s="34" t="s">
        <v>209</v>
      </c>
      <c r="AB103"/>
    </row>
    <row r="104" spans="24:28">
      <c r="X104" s="34"/>
      <c r="Y104" s="34"/>
      <c r="Z104" s="34" t="s">
        <v>105</v>
      </c>
      <c r="AA104" s="34" t="s">
        <v>210</v>
      </c>
      <c r="AB104"/>
    </row>
    <row r="105" spans="24:28">
      <c r="X105" s="34"/>
      <c r="Y105" s="34"/>
      <c r="Z105" s="34" t="s">
        <v>106</v>
      </c>
      <c r="AA105" s="34" t="s">
        <v>211</v>
      </c>
      <c r="AB105"/>
    </row>
    <row r="106" spans="24:28">
      <c r="X106" s="34"/>
      <c r="Y106" s="34"/>
      <c r="Z106" s="34" t="s">
        <v>107</v>
      </c>
      <c r="AA106" s="34" t="s">
        <v>212</v>
      </c>
      <c r="AB106"/>
    </row>
    <row r="107" spans="24:28">
      <c r="X107" s="34"/>
      <c r="Y107" s="34"/>
      <c r="Z107" s="34" t="s">
        <v>108</v>
      </c>
      <c r="AA107" s="34" t="s">
        <v>213</v>
      </c>
      <c r="AB107"/>
    </row>
    <row r="108" spans="24:28">
      <c r="X108" s="34"/>
      <c r="Y108" s="34"/>
      <c r="Z108" s="34" t="s">
        <v>109</v>
      </c>
      <c r="AA108" s="34" t="s">
        <v>214</v>
      </c>
      <c r="AB108"/>
    </row>
    <row r="109" spans="24:28">
      <c r="X109" s="34"/>
      <c r="Y109" s="34"/>
      <c r="Z109" s="34" t="s">
        <v>110</v>
      </c>
      <c r="AA109" s="34" t="s">
        <v>215</v>
      </c>
      <c r="AB109"/>
    </row>
    <row r="110" spans="24:28">
      <c r="X110" s="34"/>
      <c r="Y110" s="34"/>
      <c r="Z110" s="34" t="s">
        <v>111</v>
      </c>
      <c r="AA110" s="34" t="s">
        <v>216</v>
      </c>
      <c r="AB110"/>
    </row>
    <row r="111" spans="24:28">
      <c r="X111" s="34"/>
      <c r="Y111" s="34"/>
      <c r="Z111" s="34" t="s">
        <v>112</v>
      </c>
      <c r="AA111" s="34" t="s">
        <v>217</v>
      </c>
      <c r="AB111"/>
    </row>
    <row r="112" spans="24:28">
      <c r="X112" s="34"/>
      <c r="Y112" s="34"/>
      <c r="Z112" s="34" t="s">
        <v>113</v>
      </c>
      <c r="AA112" s="34" t="s">
        <v>218</v>
      </c>
      <c r="AB112"/>
    </row>
    <row r="113" spans="24:28">
      <c r="X113" s="34"/>
      <c r="Y113" s="34"/>
      <c r="Z113" s="34" t="s">
        <v>114</v>
      </c>
      <c r="AA113" s="34" t="s">
        <v>219</v>
      </c>
      <c r="AB113"/>
    </row>
    <row r="114" spans="24:28">
      <c r="X114" s="34"/>
      <c r="Y114" s="34"/>
      <c r="Z114" s="34" t="s">
        <v>115</v>
      </c>
      <c r="AA114" s="34" t="s">
        <v>220</v>
      </c>
      <c r="AB114"/>
    </row>
    <row r="115" spans="24:28">
      <c r="X115" s="34"/>
      <c r="Y115" s="34"/>
      <c r="Z115" s="34" t="s">
        <v>116</v>
      </c>
      <c r="AA115" s="34" t="s">
        <v>221</v>
      </c>
      <c r="AB115"/>
    </row>
    <row r="116" spans="24:28">
      <c r="X116" s="34"/>
      <c r="Y116" s="34"/>
      <c r="Z116" s="34" t="s">
        <v>117</v>
      </c>
      <c r="AA116" s="34" t="s">
        <v>222</v>
      </c>
      <c r="AB116"/>
    </row>
    <row r="117" spans="24:28">
      <c r="X117" s="34"/>
      <c r="Y117" s="34"/>
      <c r="Z117" s="34" t="s">
        <v>118</v>
      </c>
      <c r="AA117" s="34" t="s">
        <v>223</v>
      </c>
      <c r="AB117"/>
    </row>
    <row r="118" spans="24:28">
      <c r="X118" s="34"/>
      <c r="Y118" s="34"/>
      <c r="Z118" s="34" t="s">
        <v>119</v>
      </c>
      <c r="AA118" s="34" t="s">
        <v>224</v>
      </c>
      <c r="AB118"/>
    </row>
    <row r="119" spans="24:28">
      <c r="Z119" s="34" t="s">
        <v>120</v>
      </c>
      <c r="AA119" s="34" t="s">
        <v>225</v>
      </c>
      <c r="AB119"/>
    </row>
    <row r="120" spans="24:28">
      <c r="Z120" s="34" t="s">
        <v>121</v>
      </c>
      <c r="AA120" s="34" t="s">
        <v>226</v>
      </c>
      <c r="AB120"/>
    </row>
    <row r="125" spans="24:28">
      <c r="X125" s="46" t="s">
        <v>272</v>
      </c>
      <c r="Y125" s="46"/>
      <c r="Z125" s="46"/>
      <c r="AA125" s="46"/>
    </row>
    <row r="126" spans="24:28">
      <c r="X126" s="46"/>
      <c r="Y126" s="46" t="s">
        <v>262</v>
      </c>
      <c r="Z126" s="46" t="s">
        <v>270</v>
      </c>
      <c r="AA126" s="46" t="s">
        <v>269</v>
      </c>
    </row>
    <row r="127" spans="24:28">
      <c r="X127" s="46" t="s">
        <v>227</v>
      </c>
      <c r="Y127" s="60">
        <v>1.0169999999999999</v>
      </c>
      <c r="Z127" s="60">
        <f>Y127*0.844/1000</f>
        <v>8.5834799999999988E-4</v>
      </c>
      <c r="AA127" s="60"/>
    </row>
    <row r="128" spans="24:28">
      <c r="X128" s="46" t="s">
        <v>229</v>
      </c>
      <c r="Y128" s="60">
        <v>1.01</v>
      </c>
      <c r="Z128" s="60"/>
      <c r="AA128" s="60"/>
    </row>
    <row r="129" spans="24:27">
      <c r="X129" s="46" t="s">
        <v>230</v>
      </c>
      <c r="Y129" s="60">
        <v>1.099</v>
      </c>
      <c r="Z129" s="60">
        <f>Y129/2000</f>
        <v>5.4949999999999997E-4</v>
      </c>
      <c r="AA129" s="60">
        <f>Y129/500</f>
        <v>2.1979999999999999E-3</v>
      </c>
    </row>
    <row r="130" spans="24:27">
      <c r="X130" s="46" t="s">
        <v>231</v>
      </c>
      <c r="Y130" s="60">
        <v>1.0509999999999999</v>
      </c>
      <c r="Z130" s="60">
        <f>Y130*0.7407/1000</f>
        <v>7.7847569999999996E-4</v>
      </c>
      <c r="AA130" s="60"/>
    </row>
    <row r="131" spans="24:27">
      <c r="X131" s="60" t="s">
        <v>279</v>
      </c>
      <c r="Y131" s="60">
        <v>0.88</v>
      </c>
      <c r="Z131" s="60">
        <f>Y131*0.9/1000</f>
        <v>7.9200000000000006E-4</v>
      </c>
      <c r="AA131" s="60"/>
    </row>
    <row r="136" spans="24:27">
      <c r="X136" s="48" t="s">
        <v>233</v>
      </c>
    </row>
    <row r="137" spans="24:27">
      <c r="X137" s="48" t="s">
        <v>234</v>
      </c>
    </row>
    <row r="140" spans="24:27">
      <c r="X140" s="58" t="s">
        <v>235</v>
      </c>
    </row>
    <row r="141" spans="24:27">
      <c r="X141" s="58" t="s">
        <v>234</v>
      </c>
    </row>
    <row r="156" spans="24:25">
      <c r="X156" t="s">
        <v>283</v>
      </c>
      <c r="Y156" t="s">
        <v>284</v>
      </c>
    </row>
    <row r="157" spans="24:25">
      <c r="X157" t="s">
        <v>285</v>
      </c>
      <c r="Y157">
        <v>0.67600000000000005</v>
      </c>
    </row>
    <row r="158" spans="24:25">
      <c r="X158" t="s">
        <v>286</v>
      </c>
      <c r="Y158">
        <f>AVERAGE(0.411,0.733)</f>
        <v>0.57199999999999995</v>
      </c>
    </row>
    <row r="159" spans="24:25">
      <c r="X159" t="s">
        <v>287</v>
      </c>
      <c r="Y159">
        <v>0.47799999999999998</v>
      </c>
    </row>
    <row r="160" spans="24:25">
      <c r="X160" t="s">
        <v>288</v>
      </c>
      <c r="Y160">
        <f>AVERAGE(0.251,0.502)</f>
        <v>0.3765</v>
      </c>
    </row>
    <row r="161" spans="24:26">
      <c r="X161" t="s">
        <v>289</v>
      </c>
      <c r="Y161">
        <f>AVERAGE(0.134,0.251 )</f>
        <v>0.1925</v>
      </c>
      <c r="Z161" s="12" t="s">
        <v>305</v>
      </c>
    </row>
    <row r="162" spans="24:26">
      <c r="X162" t="s">
        <v>290</v>
      </c>
      <c r="Y162">
        <f>AVERAGE(0.191,0.215)</f>
        <v>0.20300000000000001</v>
      </c>
    </row>
    <row r="163" spans="24:26">
      <c r="X163" t="s">
        <v>291</v>
      </c>
      <c r="Y163">
        <f>AVERAGE(0.186, 0.33)</f>
        <v>0.25800000000000001</v>
      </c>
    </row>
    <row r="164" spans="24:26">
      <c r="X164" t="s">
        <v>292</v>
      </c>
      <c r="Y164">
        <f>AVERAGE(0.382,0.401 )</f>
        <v>0.39150000000000001</v>
      </c>
    </row>
    <row r="165" spans="24:26">
      <c r="X165" t="s">
        <v>293</v>
      </c>
      <c r="Y165">
        <v>0.95499999999999996</v>
      </c>
    </row>
    <row r="166" spans="24:26">
      <c r="X166" t="s">
        <v>294</v>
      </c>
      <c r="Y166">
        <v>1.01</v>
      </c>
    </row>
    <row r="167" spans="24:26">
      <c r="X167" t="s">
        <v>295</v>
      </c>
      <c r="Y167">
        <v>1.0509999999999999</v>
      </c>
    </row>
    <row r="168" spans="24:26">
      <c r="X168" t="s">
        <v>296</v>
      </c>
      <c r="Y168">
        <v>0.95499999999999996</v>
      </c>
    </row>
    <row r="169" spans="24:26">
      <c r="X169" t="s">
        <v>297</v>
      </c>
      <c r="Y169">
        <v>1.099</v>
      </c>
    </row>
    <row r="170" spans="24:26">
      <c r="X170" t="s">
        <v>298</v>
      </c>
      <c r="Y170">
        <v>1.1259999999999999</v>
      </c>
      <c r="Z170" s="12">
        <f>Y170*0.76</f>
        <v>0.85575999999999997</v>
      </c>
    </row>
    <row r="171" spans="24:26">
      <c r="X171" t="s">
        <v>299</v>
      </c>
      <c r="Y171">
        <v>1.079</v>
      </c>
    </row>
    <row r="172" spans="24:26">
      <c r="X172" t="s">
        <v>300</v>
      </c>
      <c r="Y172">
        <v>0.33</v>
      </c>
    </row>
    <row r="173" spans="24:26">
      <c r="X173" t="s">
        <v>301</v>
      </c>
      <c r="Y173">
        <v>0.40100000000000002</v>
      </c>
    </row>
    <row r="174" spans="24:26">
      <c r="X174" t="s">
        <v>302</v>
      </c>
      <c r="Y174">
        <f>AVERAGE( 0.177,0.256)</f>
        <v>0.2165</v>
      </c>
    </row>
    <row r="175" spans="24:26">
      <c r="X175"/>
      <c r="Y175"/>
    </row>
    <row r="176" spans="24:26">
      <c r="X176" t="s">
        <v>303</v>
      </c>
      <c r="Y176"/>
    </row>
    <row r="177" spans="24:25">
      <c r="X177" t="s">
        <v>304</v>
      </c>
      <c r="Y177"/>
    </row>
  </sheetData>
  <sheetProtection password="C73E" sheet="1" objects="1" scenarios="1" selectLockedCells="1"/>
  <mergeCells count="67">
    <mergeCell ref="C17:K17"/>
    <mergeCell ref="G44:H45"/>
    <mergeCell ref="G46:H47"/>
    <mergeCell ref="C61:K61"/>
    <mergeCell ref="C58:K58"/>
    <mergeCell ref="G48:H49"/>
    <mergeCell ref="G57:H57"/>
    <mergeCell ref="G56:H56"/>
    <mergeCell ref="G54:H55"/>
    <mergeCell ref="I54:I55"/>
    <mergeCell ref="G52:H53"/>
    <mergeCell ref="I52:I53"/>
    <mergeCell ref="G50:H51"/>
    <mergeCell ref="I50:I51"/>
    <mergeCell ref="G33:H33"/>
    <mergeCell ref="C40:D40"/>
    <mergeCell ref="G10:K10"/>
    <mergeCell ref="D10:E10"/>
    <mergeCell ref="G42:H42"/>
    <mergeCell ref="C43:D43"/>
    <mergeCell ref="D12:E12"/>
    <mergeCell ref="C35:D35"/>
    <mergeCell ref="C31:D31"/>
    <mergeCell ref="G43:H43"/>
    <mergeCell ref="G36:H36"/>
    <mergeCell ref="G37:H37"/>
    <mergeCell ref="C38:D38"/>
    <mergeCell ref="G38:H38"/>
    <mergeCell ref="C42:D42"/>
    <mergeCell ref="G41:H41"/>
    <mergeCell ref="I48:I49"/>
    <mergeCell ref="G35:H35"/>
    <mergeCell ref="C33:D33"/>
    <mergeCell ref="C41:D41"/>
    <mergeCell ref="C44:C45"/>
    <mergeCell ref="D44:D45"/>
    <mergeCell ref="C46:C47"/>
    <mergeCell ref="D46:D47"/>
    <mergeCell ref="C48:C49"/>
    <mergeCell ref="D48:D49"/>
    <mergeCell ref="G40:H40"/>
    <mergeCell ref="C34:D34"/>
    <mergeCell ref="G34:H34"/>
    <mergeCell ref="G39:H39"/>
    <mergeCell ref="C39:D39"/>
    <mergeCell ref="C19:K20"/>
    <mergeCell ref="C7:K8"/>
    <mergeCell ref="C3:K4"/>
    <mergeCell ref="I44:I45"/>
    <mergeCell ref="I46:I47"/>
    <mergeCell ref="C32:D32"/>
    <mergeCell ref="G32:H32"/>
    <mergeCell ref="D14:K14"/>
    <mergeCell ref="D13:E13"/>
    <mergeCell ref="C18:K18"/>
    <mergeCell ref="G31:H31"/>
    <mergeCell ref="C23:K23"/>
    <mergeCell ref="G13:K13"/>
    <mergeCell ref="C29:K29"/>
    <mergeCell ref="E15:K15"/>
    <mergeCell ref="H16:K16"/>
    <mergeCell ref="C50:C51"/>
    <mergeCell ref="D50:D51"/>
    <mergeCell ref="C52:C53"/>
    <mergeCell ref="D52:D53"/>
    <mergeCell ref="C54:C55"/>
    <mergeCell ref="D54:D55"/>
  </mergeCells>
  <phoneticPr fontId="2" type="noConversion"/>
  <dataValidations xWindow="966" yWindow="457" count="13">
    <dataValidation type="list" allowBlank="1" showInputMessage="1" showErrorMessage="1" sqref="D27">
      <formula1>$X$70:$X$71</formula1>
    </dataValidation>
    <dataValidation type="decimal" operator="greaterThanOrEqual" allowBlank="1" showInputMessage="1" showErrorMessage="1" sqref="F25">
      <formula1>0</formula1>
    </dataValidation>
    <dataValidation type="whole" allowBlank="1" showInputMessage="1" showErrorMessage="1" sqref="D16:D17">
      <formula1>0</formula1>
      <formula2>99999</formula2>
    </dataValidation>
    <dataValidation type="list" allowBlank="1" showInputMessage="1" showErrorMessage="1" sqref="D11">
      <formula1>$X$31:$X$36</formula1>
    </dataValidation>
    <dataValidation type="list" allowBlank="1" showInputMessage="1" showErrorMessage="1" sqref="D12">
      <formula1>$X$41:$X$47</formula1>
    </dataValidation>
    <dataValidation type="list" allowBlank="1" showInputMessage="1" showErrorMessage="1" sqref="F43">
      <formula1>$X$60:$X$61</formula1>
    </dataValidation>
    <dataValidation type="list" showInputMessage="1" showErrorMessage="1" sqref="F35">
      <formula1>$X$93:$X$95</formula1>
    </dataValidation>
    <dataValidation type="list" showInputMessage="1" showErrorMessage="1" sqref="F31 F33:F34">
      <formula1>$X$93:$X$94</formula1>
    </dataValidation>
    <dataValidation type="list" allowBlank="1" showInputMessage="1" showErrorMessage="1" sqref="K11">
      <formula1>$X$140:$X$141</formula1>
    </dataValidation>
    <dataValidation allowBlank="1" showInputMessage="1" showErrorMessage="1" prompt="Inserire il nome del combustibile per esteso. Questa funzione può essere usata sia per combustibili non indicati sopra, sia per inserire i combustibili sopra indicati con valori personalizzati del potere calorifico e dell'unità di misura_x000d_" sqref="D44:D55"/>
    <dataValidation type="list" operator="equal" allowBlank="1" showInputMessage="1" showErrorMessage="1" sqref="H16:K16">
      <formula1>$AA$12:$AA$120</formula1>
    </dataValidation>
    <dataValidation type="list" allowBlank="1" showInputMessage="1" showErrorMessage="1" sqref="F45 F47 F49 F51 F53 F55">
      <formula1>$X$51:$X$53</formula1>
    </dataValidation>
    <dataValidation type="decimal" operator="greaterThanOrEqual" showInputMessage="1" showErrorMessage="1" promptTitle="Consumi energetici" prompt="Inserire un numero intero, senza decimali, o lasciare lo zero se i consumi relativi alla singola fonte sono nulli." sqref="E31:E55">
      <formula1>0</formula1>
    </dataValidation>
  </dataValidations>
  <printOptions horizontalCentered="1"/>
  <pageMargins left="0.79000000000000015" right="0.79000000000000015" top="0.58000000000000007" bottom="0.36000000000000004" header="0.31" footer="0.31"/>
  <pageSetup paperSize="9" scale="50" orientation="portrait"/>
  <headerFooter alignWithMargins="0"/>
  <ignoredErrors>
    <ignoredError sqref="G31" emptyCellReference="1"/>
  </ignoredErrors>
  <legacy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Fogli di lavoro</vt:lpstr>
      </vt:variant>
      <vt:variant>
        <vt:i4>1</vt:i4>
      </vt:variant>
    </vt:vector>
  </HeadingPairs>
  <TitlesOfParts>
    <vt:vector size="1" baseType="lpstr">
      <vt:lpstr>energy manager locale </vt:lpstr>
    </vt:vector>
  </TitlesOfParts>
  <Company>FIRE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Alessia</dc:creator>
  <cp:lastModifiedBy>Dario Di Santo</cp:lastModifiedBy>
  <cp:lastPrinted>2015-02-27T14:53:32Z</cp:lastPrinted>
  <dcterms:created xsi:type="dcterms:W3CDTF">2014-02-10T11:21:12Z</dcterms:created>
  <dcterms:modified xsi:type="dcterms:W3CDTF">2015-02-27T14:54:45Z</dcterms:modified>
</cp:coreProperties>
</file>